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31680" windowHeight="21140" tabRatio="878" firstSheet="1" activeTab="1"/>
  </bookViews>
  <sheets>
    <sheet name="Monitoring okt2016-sept2017" sheetId="1" r:id="rId1"/>
    <sheet name="monitoring 2017" sheetId="2" r:id="rId2"/>
  </sheets>
  <calcPr calcId="140000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9" i="2" l="1"/>
  <c r="N119" i="2"/>
  <c r="O119" i="2"/>
  <c r="AB40" i="2"/>
  <c r="O86" i="2"/>
  <c r="N86" i="2"/>
  <c r="P86" i="2"/>
  <c r="O85" i="2"/>
  <c r="N85" i="2"/>
  <c r="P85" i="2"/>
  <c r="O84" i="2"/>
  <c r="N84" i="2"/>
  <c r="P84" i="2"/>
  <c r="O83" i="2"/>
  <c r="N83" i="2"/>
  <c r="P83" i="2"/>
  <c r="O82" i="2"/>
  <c r="N82" i="2"/>
  <c r="P82" i="2"/>
  <c r="O81" i="2"/>
  <c r="N81" i="2"/>
  <c r="P81" i="2"/>
  <c r="O80" i="2"/>
  <c r="N80" i="2"/>
  <c r="P80" i="2"/>
  <c r="O79" i="2"/>
  <c r="N79" i="2"/>
  <c r="P79" i="2"/>
  <c r="O78" i="2"/>
  <c r="N78" i="2"/>
  <c r="P78" i="2"/>
  <c r="O77" i="2"/>
  <c r="N77" i="2"/>
  <c r="P77" i="2"/>
  <c r="O76" i="2"/>
  <c r="N76" i="2"/>
  <c r="P76" i="2"/>
  <c r="O75" i="2"/>
  <c r="N75" i="2"/>
  <c r="P75" i="2"/>
  <c r="O74" i="2"/>
  <c r="N74" i="2"/>
  <c r="P74" i="2"/>
  <c r="O73" i="2"/>
  <c r="N73" i="2"/>
  <c r="P73" i="2"/>
  <c r="O72" i="2"/>
  <c r="N72" i="2"/>
  <c r="P72" i="2"/>
  <c r="O68" i="2"/>
  <c r="N68" i="2"/>
  <c r="P68" i="2"/>
  <c r="O67" i="2"/>
  <c r="N67" i="2"/>
  <c r="P67" i="2"/>
  <c r="O66" i="2"/>
  <c r="N66" i="2"/>
  <c r="P66" i="2"/>
  <c r="O65" i="2"/>
  <c r="N65" i="2"/>
  <c r="P65" i="2"/>
  <c r="O64" i="2"/>
  <c r="N64" i="2"/>
  <c r="P64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AA61" i="2"/>
  <c r="AA88" i="2"/>
  <c r="Z61" i="2"/>
  <c r="Z88" i="2"/>
  <c r="AB88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66" i="2"/>
  <c r="AB65" i="2"/>
  <c r="AB64" i="2"/>
  <c r="AB61" i="2"/>
  <c r="AB60" i="2"/>
  <c r="AB59" i="2"/>
  <c r="AB58" i="2"/>
  <c r="AB57" i="2"/>
  <c r="AB56" i="2"/>
  <c r="AB55" i="2"/>
  <c r="AB54" i="2"/>
  <c r="AB51" i="2"/>
  <c r="AB50" i="2"/>
  <c r="AB49" i="2"/>
  <c r="AB48" i="2"/>
  <c r="AB47" i="2"/>
  <c r="AB46" i="2"/>
  <c r="AB45" i="2"/>
  <c r="AB44" i="2"/>
  <c r="AB43" i="2"/>
  <c r="AB41" i="2"/>
  <c r="AB39" i="2"/>
  <c r="AB38" i="2"/>
  <c r="AB35" i="2"/>
  <c r="AB34" i="2"/>
  <c r="AB33" i="2"/>
  <c r="AB32" i="2"/>
  <c r="AB31" i="2"/>
  <c r="AB30" i="2"/>
  <c r="AB29" i="2"/>
  <c r="AB28" i="2"/>
  <c r="AB27" i="2"/>
  <c r="AB26" i="2"/>
  <c r="AB25" i="2"/>
  <c r="AB22" i="2"/>
  <c r="AB21" i="2"/>
  <c r="AB19" i="2"/>
  <c r="X61" i="2"/>
  <c r="W61" i="2"/>
  <c r="Y60" i="2"/>
  <c r="U61" i="2"/>
  <c r="O61" i="2"/>
  <c r="P60" i="2"/>
  <c r="V60" i="2"/>
  <c r="T61" i="2"/>
  <c r="N61" i="2"/>
  <c r="R61" i="2"/>
  <c r="S60" i="2"/>
  <c r="Q61" i="2"/>
  <c r="X88" i="2"/>
  <c r="W88" i="2"/>
  <c r="Y88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68" i="2"/>
  <c r="Y67" i="2"/>
  <c r="Y66" i="2"/>
  <c r="Y65" i="2"/>
  <c r="Y64" i="2"/>
  <c r="Y61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19" i="2"/>
  <c r="V31" i="2"/>
  <c r="U88" i="2"/>
  <c r="T88" i="2"/>
  <c r="V88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68" i="2"/>
  <c r="V67" i="2"/>
  <c r="V66" i="2"/>
  <c r="V65" i="2"/>
  <c r="V64" i="2"/>
  <c r="V61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19" i="2"/>
  <c r="P61" i="2"/>
  <c r="S61" i="2"/>
  <c r="R88" i="2"/>
  <c r="Q88" i="2"/>
  <c r="S88" i="2"/>
  <c r="N88" i="2"/>
  <c r="O88" i="2"/>
  <c r="P88" i="2"/>
  <c r="CP39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68" i="2"/>
  <c r="S67" i="2"/>
  <c r="S66" i="2"/>
  <c r="S65" i="2"/>
  <c r="S64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19" i="2"/>
  <c r="S19" i="2"/>
  <c r="CP25" i="2"/>
  <c r="CP24" i="2"/>
  <c r="CP83" i="2"/>
  <c r="CF61" i="2"/>
  <c r="CF88" i="2"/>
  <c r="CE61" i="2"/>
  <c r="CE88" i="2"/>
  <c r="CG88" i="2"/>
  <c r="CI61" i="2"/>
  <c r="CI88" i="2"/>
  <c r="CH61" i="2"/>
  <c r="CH88" i="2"/>
  <c r="CJ88" i="2"/>
  <c r="CJ85" i="2"/>
  <c r="CJ58" i="2"/>
  <c r="L86" i="2"/>
  <c r="K86" i="2"/>
  <c r="M86" i="2"/>
  <c r="K85" i="2"/>
  <c r="L85" i="2"/>
  <c r="M85" i="2"/>
  <c r="L84" i="2"/>
  <c r="K84" i="2"/>
  <c r="M84" i="2"/>
  <c r="CM85" i="2"/>
  <c r="CP86" i="2"/>
  <c r="CP85" i="2"/>
  <c r="CP84" i="2"/>
  <c r="CM84" i="2"/>
  <c r="CM58" i="2"/>
  <c r="CM57" i="2"/>
  <c r="L59" i="2"/>
  <c r="K59" i="2"/>
  <c r="M59" i="2"/>
  <c r="K58" i="2"/>
  <c r="L58" i="2"/>
  <c r="M58" i="2"/>
  <c r="K57" i="2"/>
  <c r="L57" i="2"/>
  <c r="M57" i="2"/>
  <c r="L56" i="2"/>
  <c r="K56" i="2"/>
  <c r="M56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K71" i="2"/>
  <c r="K70" i="2"/>
  <c r="K69" i="2"/>
  <c r="L68" i="2"/>
  <c r="K68" i="2"/>
  <c r="L67" i="2"/>
  <c r="K67" i="2"/>
  <c r="L66" i="2"/>
  <c r="K66" i="2"/>
  <c r="L65" i="2"/>
  <c r="K65" i="2"/>
  <c r="L64" i="2"/>
  <c r="K64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3" i="2"/>
  <c r="K23" i="2"/>
  <c r="L22" i="2"/>
  <c r="K22" i="2"/>
  <c r="L21" i="2"/>
  <c r="K21" i="2"/>
  <c r="L20" i="2"/>
  <c r="K20" i="2"/>
  <c r="L19" i="2"/>
  <c r="K19" i="2"/>
  <c r="CO61" i="2"/>
  <c r="CO88" i="2"/>
  <c r="CN61" i="2"/>
  <c r="CN88" i="2"/>
  <c r="CP58" i="2"/>
  <c r="CP57" i="2"/>
  <c r="CP56" i="2"/>
  <c r="CP88" i="2"/>
  <c r="CP82" i="2"/>
  <c r="CP81" i="2"/>
  <c r="CP80" i="2"/>
  <c r="CP79" i="2"/>
  <c r="CP78" i="2"/>
  <c r="CP77" i="2"/>
  <c r="CP76" i="2"/>
  <c r="CP75" i="2"/>
  <c r="CP74" i="2"/>
  <c r="CP73" i="2"/>
  <c r="CP72" i="2"/>
  <c r="CP68" i="2"/>
  <c r="CP67" i="2"/>
  <c r="CP66" i="2"/>
  <c r="CP65" i="2"/>
  <c r="CP64" i="2"/>
  <c r="CP61" i="2"/>
  <c r="CP55" i="2"/>
  <c r="CP54" i="2"/>
  <c r="CP53" i="2"/>
  <c r="CP52" i="2"/>
  <c r="CP51" i="2"/>
  <c r="CP50" i="2"/>
  <c r="CP49" i="2"/>
  <c r="CP48" i="2"/>
  <c r="CP47" i="2"/>
  <c r="CP46" i="2"/>
  <c r="CP45" i="2"/>
  <c r="CP44" i="2"/>
  <c r="CP43" i="2"/>
  <c r="CP42" i="2"/>
  <c r="CP41" i="2"/>
  <c r="CP40" i="2"/>
  <c r="CP38" i="2"/>
  <c r="CP37" i="2"/>
  <c r="CP36" i="2"/>
  <c r="CP35" i="2"/>
  <c r="CP34" i="2"/>
  <c r="CP33" i="2"/>
  <c r="CP32" i="2"/>
  <c r="CP31" i="2"/>
  <c r="CP30" i="2"/>
  <c r="CP29" i="2"/>
  <c r="CP28" i="2"/>
  <c r="CP27" i="2"/>
  <c r="CP26" i="2"/>
  <c r="CP22" i="2"/>
  <c r="CP21" i="2"/>
  <c r="CP19" i="2"/>
  <c r="K61" i="2"/>
  <c r="K88" i="2"/>
  <c r="L61" i="2"/>
  <c r="L88" i="2"/>
  <c r="M88" i="2"/>
  <c r="M83" i="2"/>
  <c r="M82" i="2"/>
  <c r="M55" i="2"/>
  <c r="M54" i="2"/>
  <c r="M53" i="2"/>
  <c r="CK61" i="2"/>
  <c r="CK88" i="2"/>
  <c r="CL61" i="2"/>
  <c r="CL88" i="2"/>
  <c r="CM88" i="2"/>
  <c r="CM83" i="2"/>
  <c r="CM55" i="2"/>
  <c r="CM45" i="2"/>
  <c r="CM44" i="2"/>
  <c r="CM82" i="2"/>
  <c r="CM81" i="2"/>
  <c r="CM80" i="2"/>
  <c r="CM79" i="2"/>
  <c r="CM78" i="2"/>
  <c r="CM77" i="2"/>
  <c r="CM76" i="2"/>
  <c r="CM75" i="2"/>
  <c r="CM74" i="2"/>
  <c r="CM73" i="2"/>
  <c r="CM72" i="2"/>
  <c r="CM54" i="2"/>
  <c r="CM68" i="2"/>
  <c r="CM67" i="2"/>
  <c r="CM66" i="2"/>
  <c r="CM65" i="2"/>
  <c r="CM64" i="2"/>
  <c r="CM61" i="2"/>
  <c r="CM53" i="2"/>
  <c r="CM52" i="2"/>
  <c r="CM51" i="2"/>
  <c r="CM50" i="2"/>
  <c r="CM49" i="2"/>
  <c r="CM48" i="2"/>
  <c r="CM47" i="2"/>
  <c r="CM46" i="2"/>
  <c r="CM43" i="2"/>
  <c r="CM42" i="2"/>
  <c r="CM41" i="2"/>
  <c r="CM40" i="2"/>
  <c r="CM39" i="2"/>
  <c r="CM38" i="2"/>
  <c r="CM37" i="2"/>
  <c r="CM36" i="2"/>
  <c r="CM35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19" i="2"/>
  <c r="CJ61" i="2"/>
  <c r="CJ21" i="2"/>
  <c r="CJ22" i="2"/>
  <c r="CJ23" i="2"/>
  <c r="CJ24" i="2"/>
  <c r="CJ25" i="2"/>
  <c r="CJ26" i="2"/>
  <c r="CJ27" i="2"/>
  <c r="CJ28" i="2"/>
  <c r="CJ30" i="2"/>
  <c r="CJ31" i="2"/>
  <c r="CJ32" i="2"/>
  <c r="CJ34" i="2"/>
  <c r="CJ35" i="2"/>
  <c r="CJ38" i="2"/>
  <c r="CJ40" i="2"/>
  <c r="CJ41" i="2"/>
  <c r="CJ42" i="2"/>
  <c r="CJ44" i="2"/>
  <c r="CJ45" i="2"/>
  <c r="CJ46" i="2"/>
  <c r="CJ49" i="2"/>
  <c r="CJ50" i="2"/>
  <c r="CJ53" i="2"/>
  <c r="CJ81" i="2"/>
  <c r="CJ80" i="2"/>
  <c r="CJ79" i="2"/>
  <c r="CJ78" i="2"/>
  <c r="CJ77" i="2"/>
  <c r="CJ76" i="2"/>
  <c r="CJ75" i="2"/>
  <c r="CJ74" i="2"/>
  <c r="CJ73" i="2"/>
  <c r="CJ72" i="2"/>
  <c r="CJ54" i="2"/>
  <c r="CJ68" i="2"/>
  <c r="CJ67" i="2"/>
  <c r="CJ66" i="2"/>
  <c r="CJ65" i="2"/>
  <c r="CJ64" i="2"/>
  <c r="CJ52" i="2"/>
  <c r="CJ51" i="2"/>
  <c r="CJ48" i="2"/>
  <c r="CJ47" i="2"/>
  <c r="CJ43" i="2"/>
  <c r="CJ39" i="2"/>
  <c r="CJ37" i="2"/>
  <c r="CJ36" i="2"/>
  <c r="CJ33" i="2"/>
  <c r="CJ19" i="2"/>
  <c r="AU61" i="2"/>
  <c r="AX61" i="2"/>
  <c r="BA61" i="2"/>
  <c r="BD61" i="2"/>
  <c r="BG61" i="2"/>
  <c r="BJ61" i="2"/>
  <c r="BM61" i="2"/>
  <c r="BP61" i="2"/>
  <c r="I61" i="2"/>
  <c r="I64" i="2"/>
  <c r="I65" i="2"/>
  <c r="I66" i="2"/>
  <c r="I67" i="2"/>
  <c r="I72" i="2"/>
  <c r="I73" i="2"/>
  <c r="I74" i="2"/>
  <c r="I75" i="2"/>
  <c r="I76" i="2"/>
  <c r="I88" i="2"/>
  <c r="AT61" i="2"/>
  <c r="AW61" i="2"/>
  <c r="AZ61" i="2"/>
  <c r="BC61" i="2"/>
  <c r="BF61" i="2"/>
  <c r="BI61" i="2"/>
  <c r="BL61" i="2"/>
  <c r="BO61" i="2"/>
  <c r="H61" i="2"/>
  <c r="H64" i="2"/>
  <c r="H65" i="2"/>
  <c r="H66" i="2"/>
  <c r="H67" i="2"/>
  <c r="H72" i="2"/>
  <c r="H73" i="2"/>
  <c r="H74" i="2"/>
  <c r="H75" i="2"/>
  <c r="H76" i="2"/>
  <c r="H88" i="2"/>
  <c r="J88" i="2"/>
  <c r="M81" i="2"/>
  <c r="M80" i="2"/>
  <c r="M78" i="2"/>
  <c r="M52" i="2"/>
  <c r="M51" i="2"/>
  <c r="M50" i="2"/>
  <c r="M49" i="2"/>
  <c r="M48" i="2"/>
  <c r="CG52" i="2"/>
  <c r="CG81" i="2"/>
  <c r="CG51" i="2"/>
  <c r="CG78" i="2"/>
  <c r="CG54" i="2"/>
  <c r="CG50" i="2"/>
  <c r="CG49" i="2"/>
  <c r="CG48" i="2"/>
  <c r="CG80" i="2"/>
  <c r="CG79" i="2"/>
  <c r="CG77" i="2"/>
  <c r="CG76" i="2"/>
  <c r="CG75" i="2"/>
  <c r="CG74" i="2"/>
  <c r="CG73" i="2"/>
  <c r="CG72" i="2"/>
  <c r="CG68" i="2"/>
  <c r="CG67" i="2"/>
  <c r="CG66" i="2"/>
  <c r="CG65" i="2"/>
  <c r="CG64" i="2"/>
  <c r="CG47" i="2"/>
  <c r="CG46" i="2"/>
  <c r="CG45" i="2"/>
  <c r="CG44" i="2"/>
  <c r="CG43" i="2"/>
  <c r="CG42" i="2"/>
  <c r="CG41" i="2"/>
  <c r="CG40" i="2"/>
  <c r="CG39" i="2"/>
  <c r="CG38" i="2"/>
  <c r="CG37" i="2"/>
  <c r="CG36" i="2"/>
  <c r="CG35" i="2"/>
  <c r="CG34" i="2"/>
  <c r="CG32" i="2"/>
  <c r="CG31" i="2"/>
  <c r="CG30" i="2"/>
  <c r="CG29" i="2"/>
  <c r="CG28" i="2"/>
  <c r="CG27" i="2"/>
  <c r="CG26" i="2"/>
  <c r="CG25" i="2"/>
  <c r="CG24" i="2"/>
  <c r="CG23" i="2"/>
  <c r="CG22" i="2"/>
  <c r="CG21" i="2"/>
  <c r="CG20" i="2"/>
  <c r="CG19" i="2"/>
  <c r="CD33" i="2"/>
  <c r="CB61" i="2"/>
  <c r="CB88" i="2"/>
  <c r="CC61" i="2"/>
  <c r="CC88" i="2"/>
  <c r="CD88" i="2"/>
  <c r="M47" i="2"/>
  <c r="M46" i="2"/>
  <c r="CD19" i="2"/>
  <c r="CD20" i="2"/>
  <c r="CD21" i="2"/>
  <c r="CD22" i="2"/>
  <c r="CD25" i="2"/>
  <c r="CD26" i="2"/>
  <c r="CD27" i="2"/>
  <c r="CD28" i="2"/>
  <c r="CD29" i="2"/>
  <c r="CD30" i="2"/>
  <c r="CD31" i="2"/>
  <c r="CD32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A47" i="2"/>
  <c r="BX47" i="2"/>
  <c r="BU47" i="2"/>
  <c r="CD80" i="2"/>
  <c r="CD79" i="2"/>
  <c r="CD77" i="2"/>
  <c r="CD76" i="2"/>
  <c r="CD75" i="2"/>
  <c r="CD74" i="2"/>
  <c r="CD73" i="2"/>
  <c r="CD72" i="2"/>
  <c r="CD68" i="2"/>
  <c r="CD67" i="2"/>
  <c r="CD66" i="2"/>
  <c r="CD65" i="2"/>
  <c r="CD64" i="2"/>
  <c r="CD61" i="2"/>
  <c r="CD24" i="2"/>
  <c r="CD23" i="2"/>
  <c r="BY61" i="2"/>
  <c r="BY88" i="2"/>
  <c r="BZ61" i="2"/>
  <c r="BZ88" i="2"/>
  <c r="CA88" i="2"/>
  <c r="CA61" i="2"/>
  <c r="M79" i="2"/>
  <c r="M77" i="2"/>
  <c r="M45" i="2"/>
  <c r="M44" i="2"/>
  <c r="CA45" i="2"/>
  <c r="CA79" i="2"/>
  <c r="CA77" i="2"/>
  <c r="CA76" i="2"/>
  <c r="CA75" i="2"/>
  <c r="CA74" i="2"/>
  <c r="CA73" i="2"/>
  <c r="CA72" i="2"/>
  <c r="CA68" i="2"/>
  <c r="CA67" i="2"/>
  <c r="CA66" i="2"/>
  <c r="CA65" i="2"/>
  <c r="CA64" i="2"/>
  <c r="CA44" i="2"/>
  <c r="CA43" i="2"/>
  <c r="CA42" i="2"/>
  <c r="CA41" i="2"/>
  <c r="CA40" i="2"/>
  <c r="CA39" i="2"/>
  <c r="CA38" i="2"/>
  <c r="CA37" i="2"/>
  <c r="CA35" i="2"/>
  <c r="CA34" i="2"/>
  <c r="CA33" i="2"/>
  <c r="CA32" i="2"/>
  <c r="CA31" i="2"/>
  <c r="CA30" i="2"/>
  <c r="CA29" i="2"/>
  <c r="CA28" i="2"/>
  <c r="CA27" i="2"/>
  <c r="CA26" i="2"/>
  <c r="CA25" i="2"/>
  <c r="CA24" i="2"/>
  <c r="CA23" i="2"/>
  <c r="CA22" i="2"/>
  <c r="CA21" i="2"/>
  <c r="CA20" i="2"/>
  <c r="CA19" i="2"/>
  <c r="BV61" i="2"/>
  <c r="BV88" i="2"/>
  <c r="BW61" i="2"/>
  <c r="BW88" i="2"/>
  <c r="BX88" i="2"/>
  <c r="BT61" i="2"/>
  <c r="BT88" i="2"/>
  <c r="BS61" i="2"/>
  <c r="BS88" i="2"/>
  <c r="BU88" i="2"/>
  <c r="M76" i="2"/>
  <c r="M75" i="2"/>
  <c r="M74" i="2"/>
  <c r="M73" i="2"/>
  <c r="M72" i="2"/>
  <c r="M68" i="2"/>
  <c r="M67" i="2"/>
  <c r="M66" i="2"/>
  <c r="M65" i="2"/>
  <c r="M64" i="2"/>
  <c r="M61" i="2"/>
  <c r="BX61" i="2"/>
  <c r="BU23" i="2"/>
  <c r="BX76" i="2"/>
  <c r="BX75" i="2"/>
  <c r="BX74" i="2"/>
  <c r="BX73" i="2"/>
  <c r="BX72" i="2"/>
  <c r="BX67" i="2"/>
  <c r="BX66" i="2"/>
  <c r="BX65" i="2"/>
  <c r="BX64" i="2"/>
  <c r="BX43" i="2"/>
  <c r="BX68" i="2"/>
  <c r="BX42" i="2"/>
  <c r="BX41" i="2"/>
  <c r="BX40" i="2"/>
  <c r="BX39" i="2"/>
  <c r="BX38" i="2"/>
  <c r="BX37" i="2"/>
  <c r="BX36" i="2"/>
  <c r="BX35" i="2"/>
  <c r="BX34" i="2"/>
  <c r="BX33" i="2"/>
  <c r="BX32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BU36" i="2"/>
  <c r="BU19" i="2"/>
  <c r="BU20" i="2"/>
  <c r="BU21" i="2"/>
  <c r="BU22" i="2"/>
  <c r="BU24" i="2"/>
  <c r="BU25" i="2"/>
  <c r="BU26" i="2"/>
  <c r="BU28" i="2"/>
  <c r="BU29" i="2"/>
  <c r="BU30" i="2"/>
  <c r="BU31" i="2"/>
  <c r="BU32" i="2"/>
  <c r="BU33" i="2"/>
  <c r="BU34" i="2"/>
  <c r="BU35" i="2"/>
  <c r="BU37" i="2"/>
  <c r="BU38" i="2"/>
  <c r="BU39" i="2"/>
  <c r="BU40" i="2"/>
  <c r="BU41" i="2"/>
  <c r="BU42" i="2"/>
  <c r="BU68" i="2"/>
  <c r="BU43" i="2"/>
  <c r="BU61" i="2"/>
  <c r="J75" i="2"/>
  <c r="BU76" i="2"/>
  <c r="BU75" i="2"/>
  <c r="BU74" i="2"/>
  <c r="BU73" i="2"/>
  <c r="BU72" i="2"/>
  <c r="BU67" i="2"/>
  <c r="BU66" i="2"/>
  <c r="BU65" i="2"/>
  <c r="BU64" i="2"/>
  <c r="BU27" i="2"/>
  <c r="BO88" i="2"/>
  <c r="BP88" i="2"/>
  <c r="BQ76" i="2"/>
  <c r="BQ75" i="2"/>
  <c r="BQ74" i="2"/>
  <c r="BQ73" i="2"/>
  <c r="BQ72" i="2"/>
  <c r="BQ67" i="2"/>
  <c r="BQ66" i="2"/>
  <c r="BQ65" i="2"/>
  <c r="BQ64" i="2"/>
  <c r="BQ61" i="2"/>
  <c r="BQ41" i="2"/>
  <c r="BQ40" i="2"/>
  <c r="BQ39" i="2"/>
  <c r="BQ38" i="2"/>
  <c r="BQ37" i="2"/>
  <c r="BQ36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H36" i="2"/>
  <c r="I36" i="2"/>
  <c r="J36" i="2"/>
  <c r="BN36" i="2"/>
  <c r="BK41" i="2"/>
  <c r="BN61" i="2"/>
  <c r="BM88" i="2"/>
  <c r="BL88" i="2"/>
  <c r="BJ88" i="2"/>
  <c r="BI88" i="2"/>
  <c r="BG88" i="2"/>
  <c r="BF88" i="2"/>
  <c r="BD88" i="2"/>
  <c r="BC88" i="2"/>
  <c r="BA88" i="2"/>
  <c r="AZ88" i="2"/>
  <c r="AX88" i="2"/>
  <c r="AW88" i="2"/>
  <c r="AU88" i="2"/>
  <c r="AT88" i="2"/>
  <c r="BN76" i="2"/>
  <c r="BK76" i="2"/>
  <c r="BH76" i="2"/>
  <c r="J76" i="2"/>
  <c r="BN75" i="2"/>
  <c r="BN74" i="2"/>
  <c r="BK74" i="2"/>
  <c r="BH74" i="2"/>
  <c r="BE74" i="2"/>
  <c r="BB74" i="2"/>
  <c r="AY74" i="2"/>
  <c r="J74" i="2"/>
  <c r="BN73" i="2"/>
  <c r="BK73" i="2"/>
  <c r="BH73" i="2"/>
  <c r="BE73" i="2"/>
  <c r="BB73" i="2"/>
  <c r="AY73" i="2"/>
  <c r="AV73" i="2"/>
  <c r="J73" i="2"/>
  <c r="BN72" i="2"/>
  <c r="BK72" i="2"/>
  <c r="BH72" i="2"/>
  <c r="BE72" i="2"/>
  <c r="BB72" i="2"/>
  <c r="AY72" i="2"/>
  <c r="AV72" i="2"/>
  <c r="J72" i="2"/>
  <c r="BN67" i="2"/>
  <c r="BK67" i="2"/>
  <c r="J67" i="2"/>
  <c r="BN66" i="2"/>
  <c r="BK66" i="2"/>
  <c r="BH66" i="2"/>
  <c r="BE66" i="2"/>
  <c r="BB66" i="2"/>
  <c r="AY66" i="2"/>
  <c r="AV66" i="2"/>
  <c r="J66" i="2"/>
  <c r="BN65" i="2"/>
  <c r="BK65" i="2"/>
  <c r="BE65" i="2"/>
  <c r="BB65" i="2"/>
  <c r="AY65" i="2"/>
  <c r="AV65" i="2"/>
  <c r="J65" i="2"/>
  <c r="BN64" i="2"/>
  <c r="BK64" i="2"/>
  <c r="BH64" i="2"/>
  <c r="BE64" i="2"/>
  <c r="BB64" i="2"/>
  <c r="AY64" i="2"/>
  <c r="AV64" i="2"/>
  <c r="J64" i="2"/>
  <c r="BK61" i="2"/>
  <c r="BH61" i="2"/>
  <c r="BE61" i="2"/>
  <c r="BB61" i="2"/>
  <c r="AY61" i="2"/>
  <c r="AV61" i="2"/>
  <c r="J61" i="2"/>
  <c r="BN41" i="2"/>
  <c r="I41" i="2"/>
  <c r="H41" i="2"/>
  <c r="J41" i="2"/>
  <c r="BN40" i="2"/>
  <c r="BK40" i="2"/>
  <c r="I40" i="2"/>
  <c r="H40" i="2"/>
  <c r="J40" i="2"/>
  <c r="BN39" i="2"/>
  <c r="BK39" i="2"/>
  <c r="I39" i="2"/>
  <c r="H39" i="2"/>
  <c r="J39" i="2"/>
  <c r="BN38" i="2"/>
  <c r="I38" i="2"/>
  <c r="H38" i="2"/>
  <c r="J38" i="2"/>
  <c r="BN37" i="2"/>
  <c r="BK37" i="2"/>
  <c r="I37" i="2"/>
  <c r="H37" i="2"/>
  <c r="J37" i="2"/>
  <c r="BN35" i="2"/>
  <c r="BK35" i="2"/>
  <c r="BH35" i="2"/>
  <c r="I35" i="2"/>
  <c r="H35" i="2"/>
  <c r="J35" i="2"/>
  <c r="BN34" i="2"/>
  <c r="BK34" i="2"/>
  <c r="BH34" i="2"/>
  <c r="I34" i="2"/>
  <c r="H34" i="2"/>
  <c r="J34" i="2"/>
  <c r="BN33" i="2"/>
  <c r="BK33" i="2"/>
  <c r="BH33" i="2"/>
  <c r="BE33" i="2"/>
  <c r="BB33" i="2"/>
  <c r="AY33" i="2"/>
  <c r="I33" i="2"/>
  <c r="H33" i="2"/>
  <c r="J33" i="2"/>
  <c r="BN32" i="2"/>
  <c r="BK32" i="2"/>
  <c r="BH32" i="2"/>
  <c r="BE32" i="2"/>
  <c r="BB32" i="2"/>
  <c r="I32" i="2"/>
  <c r="H32" i="2"/>
  <c r="J32" i="2"/>
  <c r="BN31" i="2"/>
  <c r="BK31" i="2"/>
  <c r="BH31" i="2"/>
  <c r="BE31" i="2"/>
  <c r="BB31" i="2"/>
  <c r="AY31" i="2"/>
  <c r="I31" i="2"/>
  <c r="H31" i="2"/>
  <c r="J31" i="2"/>
  <c r="BN30" i="2"/>
  <c r="BK30" i="2"/>
  <c r="BH30" i="2"/>
  <c r="BE30" i="2"/>
  <c r="BB30" i="2"/>
  <c r="AY30" i="2"/>
  <c r="I30" i="2"/>
  <c r="H30" i="2"/>
  <c r="J30" i="2"/>
  <c r="BN29" i="2"/>
  <c r="BK29" i="2"/>
  <c r="BH29" i="2"/>
  <c r="BE29" i="2"/>
  <c r="BB29" i="2"/>
  <c r="AY29" i="2"/>
  <c r="AV29" i="2"/>
  <c r="I29" i="2"/>
  <c r="H29" i="2"/>
  <c r="J29" i="2"/>
  <c r="BN28" i="2"/>
  <c r="BK28" i="2"/>
  <c r="BH28" i="2"/>
  <c r="BE28" i="2"/>
  <c r="BB28" i="2"/>
  <c r="AY28" i="2"/>
  <c r="AV28" i="2"/>
  <c r="I28" i="2"/>
  <c r="H28" i="2"/>
  <c r="J28" i="2"/>
  <c r="BN27" i="2"/>
  <c r="BK27" i="2"/>
  <c r="BH27" i="2"/>
  <c r="BE27" i="2"/>
  <c r="BB27" i="2"/>
  <c r="AY27" i="2"/>
  <c r="AV27" i="2"/>
  <c r="I27" i="2"/>
  <c r="H27" i="2"/>
  <c r="J27" i="2"/>
  <c r="BN26" i="2"/>
  <c r="BK26" i="2"/>
  <c r="BH26" i="2"/>
  <c r="BE26" i="2"/>
  <c r="BB26" i="2"/>
  <c r="AY26" i="2"/>
  <c r="AV26" i="2"/>
  <c r="I26" i="2"/>
  <c r="H26" i="2"/>
  <c r="J26" i="2"/>
  <c r="BN25" i="2"/>
  <c r="BK25" i="2"/>
  <c r="BH25" i="2"/>
  <c r="BE25" i="2"/>
  <c r="BB25" i="2"/>
  <c r="AY25" i="2"/>
  <c r="AV25" i="2"/>
  <c r="I25" i="2"/>
  <c r="H25" i="2"/>
  <c r="J25" i="2"/>
  <c r="BN24" i="2"/>
  <c r="BK24" i="2"/>
  <c r="I24" i="2"/>
  <c r="H24" i="2"/>
  <c r="J24" i="2"/>
  <c r="BN23" i="2"/>
  <c r="BK23" i="2"/>
  <c r="BE23" i="2"/>
  <c r="BB23" i="2"/>
  <c r="AY23" i="2"/>
  <c r="AV23" i="2"/>
  <c r="I23" i="2"/>
  <c r="H23" i="2"/>
  <c r="J23" i="2"/>
  <c r="BN22" i="2"/>
  <c r="BK22" i="2"/>
  <c r="BH22" i="2"/>
  <c r="BE22" i="2"/>
  <c r="BB22" i="2"/>
  <c r="AY22" i="2"/>
  <c r="AV22" i="2"/>
  <c r="I22" i="2"/>
  <c r="H22" i="2"/>
  <c r="J22" i="2"/>
  <c r="BN21" i="2"/>
  <c r="BK21" i="2"/>
  <c r="BH21" i="2"/>
  <c r="BE21" i="2"/>
  <c r="BB21" i="2"/>
  <c r="AY21" i="2"/>
  <c r="AV21" i="2"/>
  <c r="I21" i="2"/>
  <c r="H21" i="2"/>
  <c r="J21" i="2"/>
  <c r="BN20" i="2"/>
  <c r="BK20" i="2"/>
  <c r="BH20" i="2"/>
  <c r="BE20" i="2"/>
  <c r="BB20" i="2"/>
  <c r="AY20" i="2"/>
  <c r="AV20" i="2"/>
  <c r="I20" i="2"/>
  <c r="H20" i="2"/>
  <c r="J20" i="2"/>
  <c r="BN19" i="2"/>
  <c r="BK19" i="2"/>
  <c r="BH19" i="2"/>
  <c r="BE19" i="2"/>
  <c r="BB19" i="2"/>
  <c r="AY19" i="2"/>
  <c r="AV19" i="2"/>
  <c r="I19" i="2"/>
  <c r="H19" i="2"/>
  <c r="J19" i="2"/>
  <c r="AA57" i="1"/>
  <c r="Z57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3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3" i="1"/>
  <c r="I43" i="1"/>
  <c r="Q5" i="1"/>
  <c r="AD43" i="1"/>
  <c r="AG43" i="1"/>
  <c r="AJ43" i="1"/>
  <c r="AM43" i="1"/>
  <c r="AP43" i="1"/>
  <c r="AA43" i="1"/>
  <c r="AA46" i="1"/>
  <c r="AA47" i="1"/>
  <c r="AA48" i="1"/>
  <c r="AA49" i="1"/>
  <c r="AA52" i="1"/>
  <c r="AA53" i="1"/>
  <c r="AA54" i="1"/>
  <c r="AA55" i="1"/>
  <c r="AA56" i="1"/>
  <c r="AA58" i="1"/>
  <c r="AA59" i="1"/>
  <c r="AA61" i="1"/>
  <c r="AA62" i="1"/>
  <c r="AC43" i="1"/>
  <c r="AF43" i="1"/>
  <c r="AI43" i="1"/>
  <c r="AL43" i="1"/>
  <c r="AO43" i="1"/>
  <c r="Z43" i="1"/>
  <c r="Z46" i="1"/>
  <c r="Z47" i="1"/>
  <c r="Z48" i="1"/>
  <c r="Z49" i="1"/>
  <c r="Z52" i="1"/>
  <c r="Z53" i="1"/>
  <c r="Z54" i="1"/>
  <c r="Z55" i="1"/>
  <c r="Z56" i="1"/>
  <c r="Z58" i="1"/>
  <c r="Z59" i="1"/>
  <c r="AB58" i="1"/>
  <c r="AB56" i="1"/>
  <c r="AB55" i="1"/>
  <c r="AB54" i="1"/>
  <c r="AB53" i="1"/>
  <c r="AB52" i="1"/>
  <c r="AB49" i="1"/>
  <c r="AB48" i="1"/>
  <c r="AB47" i="1"/>
  <c r="AB46" i="1"/>
  <c r="AB43" i="1"/>
  <c r="AA42" i="1"/>
  <c r="Z42" i="1"/>
  <c r="AB42" i="1"/>
  <c r="AA41" i="1"/>
  <c r="Z41" i="1"/>
  <c r="AB41" i="1"/>
  <c r="AA40" i="1"/>
  <c r="Z40" i="1"/>
  <c r="AB40" i="1"/>
  <c r="AA39" i="1"/>
  <c r="Z39" i="1"/>
  <c r="AB39" i="1"/>
  <c r="AA38" i="1"/>
  <c r="Z38" i="1"/>
  <c r="AB38" i="1"/>
  <c r="AA37" i="1"/>
  <c r="Z37" i="1"/>
  <c r="AA36" i="1"/>
  <c r="Z36" i="1"/>
  <c r="AB36" i="1"/>
  <c r="AA35" i="1"/>
  <c r="Z35" i="1"/>
  <c r="AB35" i="1"/>
  <c r="AA34" i="1"/>
  <c r="Z34" i="1"/>
  <c r="AB34" i="1"/>
  <c r="AA33" i="1"/>
  <c r="Z33" i="1"/>
  <c r="AB33" i="1"/>
  <c r="AA32" i="1"/>
  <c r="Z32" i="1"/>
  <c r="AB32" i="1"/>
  <c r="AA31" i="1"/>
  <c r="Z31" i="1"/>
  <c r="AB31" i="1"/>
  <c r="AA30" i="1"/>
  <c r="Z30" i="1"/>
  <c r="AB30" i="1"/>
  <c r="AA29" i="1"/>
  <c r="Z29" i="1"/>
  <c r="AB29" i="1"/>
  <c r="AA28" i="1"/>
  <c r="Z28" i="1"/>
  <c r="AB28" i="1"/>
  <c r="AA27" i="1"/>
  <c r="Z27" i="1"/>
  <c r="AB27" i="1"/>
  <c r="AA26" i="1"/>
  <c r="Z26" i="1"/>
  <c r="AB26" i="1"/>
  <c r="AA25" i="1"/>
  <c r="Z25" i="1"/>
  <c r="AB25" i="1"/>
  <c r="AA24" i="1"/>
  <c r="Z24" i="1"/>
  <c r="AB24" i="1"/>
  <c r="AA23" i="1"/>
  <c r="Z23" i="1"/>
  <c r="AB23" i="1"/>
  <c r="AA22" i="1"/>
  <c r="Z22" i="1"/>
  <c r="AB22" i="1"/>
  <c r="AA21" i="1"/>
  <c r="Z21" i="1"/>
  <c r="AB21" i="1"/>
  <c r="AA20" i="1"/>
  <c r="Z20" i="1"/>
  <c r="AB20" i="1"/>
  <c r="AA19" i="1"/>
  <c r="Z19" i="1"/>
  <c r="AB19" i="1"/>
  <c r="AA18" i="1"/>
  <c r="Z18" i="1"/>
  <c r="AB18" i="1"/>
  <c r="AA17" i="1"/>
  <c r="Z17" i="1"/>
  <c r="AB17" i="1"/>
  <c r="I22" i="1"/>
  <c r="AO59" i="1"/>
  <c r="AP59" i="1"/>
  <c r="H46" i="1"/>
  <c r="H47" i="1"/>
  <c r="H48" i="1"/>
  <c r="H52" i="1"/>
  <c r="H53" i="1"/>
  <c r="H54" i="1"/>
  <c r="H55" i="1"/>
  <c r="H56" i="1"/>
  <c r="H58" i="1"/>
  <c r="H59" i="1"/>
  <c r="G46" i="1"/>
  <c r="G47" i="1"/>
  <c r="G48" i="1"/>
  <c r="G52" i="1"/>
  <c r="G53" i="1"/>
  <c r="G54" i="1"/>
  <c r="G55" i="1"/>
  <c r="G56" i="1"/>
  <c r="G58" i="1"/>
  <c r="G59" i="1"/>
  <c r="AQ43" i="1"/>
  <c r="AQ58" i="1"/>
  <c r="I58" i="1"/>
  <c r="AQ36" i="1"/>
  <c r="AQ35" i="1"/>
  <c r="I36" i="1"/>
  <c r="I35" i="1"/>
  <c r="AQ56" i="1"/>
  <c r="AQ55" i="1"/>
  <c r="AQ54" i="1"/>
  <c r="AQ53" i="1"/>
  <c r="AQ52" i="1"/>
  <c r="AQ48" i="1"/>
  <c r="AQ46" i="1"/>
  <c r="AQ34" i="1"/>
  <c r="AQ33" i="1"/>
  <c r="AQ32" i="1"/>
  <c r="AQ31" i="1"/>
  <c r="AQ30" i="1"/>
  <c r="AQ29" i="1"/>
  <c r="AQ28" i="1"/>
  <c r="AQ27" i="1"/>
  <c r="AQ26" i="1"/>
  <c r="AQ25" i="1"/>
  <c r="AQ24" i="1"/>
  <c r="AQ21" i="1"/>
  <c r="AQ20" i="1"/>
  <c r="AQ19" i="1"/>
  <c r="AQ18" i="1"/>
  <c r="AQ17" i="1"/>
  <c r="I34" i="1"/>
  <c r="AH34" i="1"/>
  <c r="AN34" i="1"/>
  <c r="AK34" i="1"/>
  <c r="AH43" i="1"/>
  <c r="AN43" i="1"/>
  <c r="K43" i="1"/>
  <c r="K59" i="1"/>
  <c r="J43" i="1"/>
  <c r="J59" i="1"/>
  <c r="AM59" i="1"/>
  <c r="AL59" i="1"/>
  <c r="AJ59" i="1"/>
  <c r="AI59" i="1"/>
  <c r="AG59" i="1"/>
  <c r="AF59" i="1"/>
  <c r="AD59" i="1"/>
  <c r="AC59" i="1"/>
  <c r="Q43" i="1"/>
  <c r="Q59" i="1"/>
  <c r="P43" i="1"/>
  <c r="P59" i="1"/>
  <c r="N43" i="1"/>
  <c r="N59" i="1"/>
  <c r="M43" i="1"/>
  <c r="M59" i="1"/>
  <c r="AK43" i="1"/>
  <c r="AE43" i="1"/>
  <c r="R43" i="1"/>
  <c r="O43" i="1"/>
  <c r="L43" i="1"/>
  <c r="AN56" i="1"/>
  <c r="I56" i="1"/>
  <c r="AN18" i="1"/>
  <c r="AN55" i="1"/>
  <c r="AN54" i="1"/>
  <c r="AN53" i="1"/>
  <c r="AN52" i="1"/>
  <c r="AN48" i="1"/>
  <c r="AN47" i="1"/>
  <c r="AN46" i="1"/>
  <c r="AN33" i="1"/>
  <c r="AN32" i="1"/>
  <c r="AN31" i="1"/>
  <c r="AN30" i="1"/>
  <c r="AN29" i="1"/>
  <c r="AN28" i="1"/>
  <c r="AN27" i="1"/>
  <c r="AN26" i="1"/>
  <c r="AN25" i="1"/>
  <c r="AN24" i="1"/>
  <c r="AN22" i="1"/>
  <c r="AN21" i="1"/>
  <c r="AN20" i="1"/>
  <c r="AN19" i="1"/>
  <c r="AN17" i="1"/>
  <c r="AK22" i="1"/>
  <c r="AK18" i="1"/>
  <c r="AK19" i="1"/>
  <c r="AK20" i="1"/>
  <c r="AK21" i="1"/>
  <c r="AK24" i="1"/>
  <c r="AK25" i="1"/>
  <c r="AK26" i="1"/>
  <c r="AK27" i="1"/>
  <c r="AK28" i="1"/>
  <c r="AK29" i="1"/>
  <c r="AK30" i="1"/>
  <c r="AK31" i="1"/>
  <c r="AK32" i="1"/>
  <c r="AK33" i="1"/>
  <c r="AK17" i="1"/>
  <c r="I33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AK55" i="1"/>
  <c r="AK54" i="1"/>
  <c r="AK53" i="1"/>
  <c r="AK52" i="1"/>
  <c r="AK48" i="1"/>
  <c r="AK47" i="1"/>
  <c r="AK46" i="1"/>
  <c r="AH17" i="1"/>
  <c r="AH18" i="1"/>
  <c r="AH19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E17" i="1"/>
  <c r="AE18" i="1"/>
  <c r="AE19" i="1"/>
  <c r="AE20" i="1"/>
  <c r="AE21" i="1"/>
  <c r="AE22" i="1"/>
  <c r="AE24" i="1"/>
  <c r="AE25" i="1"/>
  <c r="AE26" i="1"/>
  <c r="AE27" i="1"/>
  <c r="AE28" i="1"/>
  <c r="AE29" i="1"/>
  <c r="AE30" i="1"/>
  <c r="R17" i="1"/>
  <c r="R18" i="1"/>
  <c r="R19" i="1"/>
  <c r="R20" i="1"/>
  <c r="R21" i="1"/>
  <c r="R22" i="1"/>
  <c r="R24" i="1"/>
  <c r="R25" i="1"/>
  <c r="R26" i="1"/>
  <c r="R27" i="1"/>
  <c r="R28" i="1"/>
  <c r="R30" i="1"/>
  <c r="O17" i="1"/>
  <c r="O18" i="1"/>
  <c r="O19" i="1"/>
  <c r="O20" i="1"/>
  <c r="O21" i="1"/>
  <c r="O22" i="1"/>
  <c r="O24" i="1"/>
  <c r="O25" i="1"/>
  <c r="O26" i="1"/>
  <c r="O27" i="1"/>
  <c r="O28" i="1"/>
  <c r="O30" i="1"/>
  <c r="L17" i="1"/>
  <c r="L18" i="1"/>
  <c r="L19" i="1"/>
  <c r="L20" i="1"/>
  <c r="L21" i="1"/>
  <c r="L22" i="1"/>
  <c r="L24" i="1"/>
  <c r="AH55" i="1"/>
  <c r="AH54" i="1"/>
  <c r="AH53" i="1"/>
  <c r="AH52" i="1"/>
  <c r="AH48" i="1"/>
  <c r="AH47" i="1"/>
  <c r="AH46" i="1"/>
  <c r="I48" i="1"/>
  <c r="AE54" i="1"/>
  <c r="AE53" i="1"/>
  <c r="AE52" i="1"/>
  <c r="AE48" i="1"/>
  <c r="AE47" i="1"/>
  <c r="AE46" i="1"/>
  <c r="R54" i="1"/>
  <c r="R53" i="1"/>
  <c r="R52" i="1"/>
  <c r="R47" i="1"/>
  <c r="R46" i="1"/>
  <c r="I55" i="1"/>
  <c r="I54" i="1"/>
  <c r="I53" i="1"/>
  <c r="I52" i="1"/>
  <c r="H61" i="1"/>
  <c r="H62" i="1"/>
  <c r="O47" i="1"/>
  <c r="L47" i="1"/>
  <c r="I47" i="1"/>
  <c r="O54" i="1"/>
  <c r="O53" i="1"/>
  <c r="O52" i="1"/>
  <c r="O46" i="1"/>
  <c r="L46" i="1"/>
  <c r="I46" i="1"/>
</calcChain>
</file>

<file path=xl/sharedStrings.xml><?xml version="1.0" encoding="utf-8"?>
<sst xmlns="http://schemas.openxmlformats.org/spreadsheetml/2006/main" count="878" uniqueCount="199">
  <si>
    <t>Heatpumps air/water Performance Tweakers forum</t>
  </si>
  <si>
    <t>Member</t>
  </si>
  <si>
    <t>Tomexergie</t>
  </si>
  <si>
    <t>Type heatpump</t>
  </si>
  <si>
    <t>Elga/Toshiba</t>
  </si>
  <si>
    <t>kW</t>
  </si>
  <si>
    <t>Heat</t>
  </si>
  <si>
    <t>SCOP</t>
  </si>
  <si>
    <t>kWh</t>
  </si>
  <si>
    <t>MCOP</t>
  </si>
  <si>
    <t>power</t>
  </si>
  <si>
    <t>electr</t>
  </si>
  <si>
    <t>Type</t>
  </si>
  <si>
    <t>heat</t>
  </si>
  <si>
    <t>meter</t>
  </si>
  <si>
    <t>S</t>
  </si>
  <si>
    <t>Heat meter</t>
  </si>
  <si>
    <t>Self made</t>
  </si>
  <si>
    <t>Estimated</t>
  </si>
  <si>
    <t>Okt</t>
  </si>
  <si>
    <t>Nov</t>
  </si>
  <si>
    <t>Dec</t>
  </si>
  <si>
    <t>Develdonk</t>
  </si>
  <si>
    <t>Ecodan</t>
  </si>
  <si>
    <t>Mse</t>
  </si>
  <si>
    <t>Jaari</t>
  </si>
  <si>
    <t>koevlaas2</t>
  </si>
  <si>
    <t>Wodan89</t>
  </si>
  <si>
    <t>m3</t>
  </si>
  <si>
    <t xml:space="preserve">KNMI </t>
  </si>
  <si>
    <t>KNMI</t>
  </si>
  <si>
    <t>Heat meter HP</t>
  </si>
  <si>
    <t>Kanaaldijk</t>
  </si>
  <si>
    <t>Zubadan</t>
  </si>
  <si>
    <t>Natural gas reduction (eff. HR boiler 0,9)</t>
  </si>
  <si>
    <t>Reduction CO2</t>
  </si>
  <si>
    <t>Koevlaas2</t>
  </si>
  <si>
    <t>DATA ONLY DHW</t>
  </si>
  <si>
    <t>Bram-Bos</t>
  </si>
  <si>
    <t>Corsat</t>
  </si>
  <si>
    <t>Data are owner declared 1)</t>
  </si>
  <si>
    <t xml:space="preserve">De COP waarden hangen mede af van de relatie tussen  woning en afgiftesysteem, instellingen,  regeling en vakkundige installatie.  </t>
  </si>
  <si>
    <t>C</t>
  </si>
  <si>
    <t>DATA HEAT AND ELECTRICITY ONLY FOR HEATING WITHOUT DHW 2)</t>
  </si>
  <si>
    <t>2) DHW = Domestic Hot Water</t>
  </si>
  <si>
    <t>Separate temp/flow metering with external  integrator</t>
  </si>
  <si>
    <t>Estimations without heat meter</t>
  </si>
  <si>
    <t>Separate Integrated heat/flow meter with certificate</t>
  </si>
  <si>
    <t>Mhp</t>
  </si>
  <si>
    <t>1) Dit zijn echte praktijk gegevens opgegeven door de eigenaar van de warmtepomp! (Niet door leverancier)</t>
  </si>
  <si>
    <t>Deze datatabel is bedoeld om WP's met elkaar te vergelijken, om het proces te verbeteren, dus de oorzaak van verschillen op het forum te bespreken.</t>
  </si>
  <si>
    <t>3) MCOP = gemiddelde maand Coeff  Of Performance= Geleverde warmte/ toegevoerde elektriciteit</t>
  </si>
  <si>
    <t>DATA FOR  HEATING AND DHW TOGETHER</t>
  </si>
  <si>
    <t>Heat metering internal heatpump</t>
  </si>
  <si>
    <t>barteg</t>
  </si>
  <si>
    <t>Domba</t>
  </si>
  <si>
    <t>hannibal2206</t>
  </si>
  <si>
    <t>panasonic mono</t>
  </si>
  <si>
    <t>Panasonic mono</t>
  </si>
  <si>
    <t>kg</t>
  </si>
  <si>
    <t>2*6</t>
  </si>
  <si>
    <t>Boerm</t>
  </si>
  <si>
    <t>4)</t>
  </si>
  <si>
    <t>system</t>
  </si>
  <si>
    <t>level</t>
  </si>
  <si>
    <t>T2=38</t>
  </si>
  <si>
    <t>Jan</t>
  </si>
  <si>
    <t>4) Afgifte systeem gemiddelde aanvoertemperatuur  Ta: Aanvoer temp bij 2C buiten b.v. 35C dan T2=35</t>
  </si>
  <si>
    <t>T2=28</t>
  </si>
  <si>
    <t>heating</t>
  </si>
  <si>
    <t>T2=33</t>
  </si>
  <si>
    <t>T2=39</t>
  </si>
  <si>
    <t>T2=31</t>
  </si>
  <si>
    <t>Stoofie</t>
  </si>
  <si>
    <t>E</t>
  </si>
  <si>
    <t>T2=37</t>
  </si>
  <si>
    <t>T2=35</t>
  </si>
  <si>
    <t>hajeetje</t>
  </si>
  <si>
    <t>mkleinman</t>
  </si>
  <si>
    <t>Elga/carrier</t>
  </si>
  <si>
    <t>febr</t>
  </si>
  <si>
    <t>Rol-co</t>
  </si>
  <si>
    <t>Ekowarrior</t>
  </si>
  <si>
    <t>T2=30</t>
  </si>
  <si>
    <t>Vincm</t>
  </si>
  <si>
    <t>T2=29</t>
  </si>
  <si>
    <t>Elga/Toshiba asl pilot</t>
  </si>
  <si>
    <t>mrt</t>
  </si>
  <si>
    <t>Mightym</t>
  </si>
  <si>
    <t>T2=32</t>
  </si>
  <si>
    <t>hrt</t>
  </si>
  <si>
    <t>start</t>
  </si>
  <si>
    <t>april</t>
  </si>
  <si>
    <t>elec 5)</t>
  </si>
  <si>
    <t>5) Elektriciteit warmtepomp inclusief hulpenergie en CV pomp</t>
  </si>
  <si>
    <t>buiter</t>
  </si>
  <si>
    <t>mei</t>
  </si>
  <si>
    <t>t/m</t>
  </si>
  <si>
    <t>sept</t>
  </si>
  <si>
    <t>?</t>
  </si>
  <si>
    <t>Grolsch</t>
  </si>
  <si>
    <t>Oxelaar</t>
  </si>
  <si>
    <t>Hitachi</t>
  </si>
  <si>
    <t>Appie Heijn</t>
  </si>
  <si>
    <t>Totaal incl DHW</t>
  </si>
  <si>
    <t>Foxie 10</t>
  </si>
  <si>
    <t>Gemiddelde COP for heating:</t>
  </si>
  <si>
    <t xml:space="preserve"> </t>
  </si>
  <si>
    <t>Wodan892</t>
  </si>
  <si>
    <t>pana mono  kW</t>
  </si>
  <si>
    <t>T2=?</t>
  </si>
  <si>
    <t>mgroen81</t>
  </si>
  <si>
    <t>Blauwemac</t>
  </si>
  <si>
    <t>Panasonicmono</t>
  </si>
  <si>
    <t>AUitehaag</t>
  </si>
  <si>
    <t>okt2016 t/m sept2017</t>
  </si>
  <si>
    <t>Seizoen</t>
  </si>
  <si>
    <t>Totaal</t>
  </si>
  <si>
    <t>nov</t>
  </si>
  <si>
    <t>dec</t>
  </si>
  <si>
    <t>Heatmeters:</t>
  </si>
  <si>
    <t>Monitoring 2017 t/m okt versie1</t>
  </si>
  <si>
    <t xml:space="preserve">Reduction CO2 </t>
  </si>
  <si>
    <t>de warmtepomp(Niet door de leveranciers)</t>
  </si>
  <si>
    <t>1) Dit zijn echte praktijk gegevens opgegeven door de eigenaar van</t>
  </si>
  <si>
    <t xml:space="preserve">De COP waarden hangen mede af van de relatie tussen  woning en </t>
  </si>
  <si>
    <t xml:space="preserve"> afgiftesysteem, instellingen,  regeling en vakkundige installatie. </t>
  </si>
  <si>
    <t>2) DHW=Domestic Hot Water</t>
  </si>
  <si>
    <t>Deze datatabel is bedoeld om WP's met elkaar te vergelijken, en om het</t>
  </si>
  <si>
    <t xml:space="preserve">om het proces te verbeteren, dus de oorzaak van verschillen </t>
  </si>
  <si>
    <t>op het forum te bespreken</t>
  </si>
  <si>
    <t>3) MCOP = gemiddelde maand COP</t>
  </si>
  <si>
    <t>4) Aanvoertemp 35C van CV system bij 2C buiten b.v. T2=35</t>
  </si>
  <si>
    <t>(als elektriciteit 100% duurzaam is.)</t>
  </si>
  <si>
    <t>Okt 2016 t/m Okt 2017</t>
  </si>
  <si>
    <t xml:space="preserve">Performance for heating </t>
  </si>
  <si>
    <t xml:space="preserve">DATA FOR COMBI  HEATING AND DHW </t>
  </si>
  <si>
    <t>Godfriedd</t>
  </si>
  <si>
    <t>Cris_82</t>
  </si>
  <si>
    <t>Loriaduo</t>
  </si>
  <si>
    <t>T2=36</t>
  </si>
  <si>
    <t>jan t/m nov</t>
  </si>
  <si>
    <t>Chris_82</t>
  </si>
  <si>
    <t>Daikin Hybrid</t>
  </si>
  <si>
    <t>jan t/m dec</t>
  </si>
  <si>
    <t>Knowbody</t>
  </si>
  <si>
    <t>Zandstraat</t>
  </si>
  <si>
    <t>Daikinmono</t>
  </si>
  <si>
    <t>tim_1985</t>
  </si>
  <si>
    <t>Panamono</t>
  </si>
  <si>
    <t>SjaakBF</t>
  </si>
  <si>
    <t>TA</t>
  </si>
  <si>
    <t>COP</t>
  </si>
  <si>
    <t>Oxellaar</t>
  </si>
  <si>
    <t>AUijtdehaag</t>
  </si>
  <si>
    <t>mrt-18</t>
  </si>
  <si>
    <t>LangeFries</t>
  </si>
  <si>
    <t>Zwerius</t>
  </si>
  <si>
    <t>Pana WP boiler</t>
  </si>
  <si>
    <t>Enerziek</t>
  </si>
  <si>
    <t>Loria 6010</t>
  </si>
  <si>
    <t>mei t/m sept</t>
  </si>
  <si>
    <t>Note</t>
  </si>
  <si>
    <t>MHP</t>
  </si>
  <si>
    <t>Fut41</t>
  </si>
  <si>
    <t>Nefit</t>
  </si>
  <si>
    <t>Dylantje2</t>
  </si>
  <si>
    <t>Panasonic</t>
  </si>
  <si>
    <t>Wauske</t>
  </si>
  <si>
    <t>Panasonic T-cap</t>
  </si>
  <si>
    <t>Naalroc</t>
  </si>
  <si>
    <t>Pleio65</t>
  </si>
  <si>
    <t>systeem</t>
  </si>
  <si>
    <t>Ta bij</t>
  </si>
  <si>
    <t>2C buiten</t>
  </si>
  <si>
    <t xml:space="preserve">4) Level afgifte systeem: aanvoertemp bij 2C buiten b.v. vloerverwarming 28C </t>
  </si>
  <si>
    <t>heel jaar</t>
  </si>
  <si>
    <t>=deelname een</t>
  </si>
  <si>
    <t>MarFan</t>
  </si>
  <si>
    <t>n.a</t>
  </si>
  <si>
    <t>Ecodan mono</t>
  </si>
  <si>
    <t>Wimhaw</t>
  </si>
  <si>
    <t>Danfossmono</t>
  </si>
  <si>
    <t>Nibe F2120</t>
  </si>
  <si>
    <t>jeroenvervuuren</t>
  </si>
  <si>
    <t>roelzadh</t>
  </si>
  <si>
    <t>Ecodan split</t>
  </si>
  <si>
    <t>Fullpower</t>
  </si>
  <si>
    <t>Panasplit</t>
  </si>
  <si>
    <t>Jan t/m dec</t>
  </si>
  <si>
    <t>januari</t>
  </si>
  <si>
    <t>PanaTcap H</t>
  </si>
  <si>
    <t>Pokkie78</t>
  </si>
  <si>
    <t>n.a.</t>
  </si>
  <si>
    <t>februari</t>
  </si>
  <si>
    <t>maart</t>
  </si>
  <si>
    <t>Copitano</t>
  </si>
  <si>
    <t>jan t/m april</t>
  </si>
  <si>
    <t>Monitoring april 2019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</si>
</sst>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5" xfId="0" applyBorder="1" applyAlignment="1">
      <alignment horizontal="center"/>
    </xf>
    <xf numFmtId="0" fontId="5" fillId="0" borderId="0" xfId="0" applyFont="1"/>
    <xf numFmtId="1" fontId="0" fillId="0" borderId="0" xfId="0" applyNumberFormat="1"/>
    <xf numFmtId="0" fontId="5" fillId="0" borderId="12" xfId="0" applyFont="1" applyBorder="1"/>
    <xf numFmtId="1" fontId="0" fillId="0" borderId="4" xfId="0" applyNumberForma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0" xfId="0" quotePrefix="1" applyBorder="1" applyAlignment="1">
      <alignment horizontal="center"/>
    </xf>
    <xf numFmtId="0" fontId="0" fillId="0" borderId="12" xfId="0" applyFill="1" applyBorder="1"/>
    <xf numFmtId="2" fontId="0" fillId="0" borderId="0" xfId="0" applyNumberFormat="1" applyBorder="1"/>
    <xf numFmtId="1" fontId="0" fillId="0" borderId="0" xfId="0" applyNumberFormat="1" applyBorder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3" fillId="0" borderId="0" xfId="0" applyFont="1" applyBorder="1"/>
    <xf numFmtId="2" fontId="4" fillId="0" borderId="0" xfId="0" applyNumberFormat="1" applyFont="1" applyBorder="1"/>
    <xf numFmtId="0" fontId="5" fillId="0" borderId="0" xfId="0" applyFont="1" applyBorder="1"/>
    <xf numFmtId="2" fontId="0" fillId="0" borderId="0" xfId="0" applyNumberFormat="1" applyFill="1" applyBorder="1"/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/>
    <xf numFmtId="2" fontId="0" fillId="0" borderId="19" xfId="0" applyNumberFormat="1" applyFill="1" applyBorder="1"/>
    <xf numFmtId="2" fontId="0" fillId="0" borderId="0" xfId="0" applyNumberFormat="1" applyBorder="1" applyAlignment="1">
      <alignment horizontal="right"/>
    </xf>
    <xf numFmtId="2" fontId="0" fillId="0" borderId="18" xfId="0" applyNumberFormat="1" applyFill="1" applyBorder="1"/>
    <xf numFmtId="1" fontId="0" fillId="0" borderId="17" xfId="0" applyNumberFormat="1" applyBorder="1"/>
    <xf numFmtId="2" fontId="0" fillId="0" borderId="20" xfId="0" applyNumberFormat="1" applyBorder="1"/>
    <xf numFmtId="1" fontId="0" fillId="0" borderId="17" xfId="0" applyNumberFormat="1" applyFill="1" applyBorder="1" applyAlignment="1"/>
    <xf numFmtId="2" fontId="0" fillId="0" borderId="18" xfId="0" applyNumberFormat="1" applyBorder="1"/>
    <xf numFmtId="0" fontId="0" fillId="0" borderId="18" xfId="0" applyFill="1" applyBorder="1"/>
    <xf numFmtId="1" fontId="0" fillId="0" borderId="0" xfId="0" applyNumberFormat="1" applyFill="1" applyBorder="1" applyAlignment="1"/>
    <xf numFmtId="0" fontId="0" fillId="0" borderId="6" xfId="0" applyBorder="1"/>
    <xf numFmtId="0" fontId="0" fillId="0" borderId="7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2" fontId="0" fillId="0" borderId="20" xfId="0" applyNumberFormat="1" applyFill="1" applyBorder="1"/>
    <xf numFmtId="2" fontId="0" fillId="0" borderId="8" xfId="0" applyNumberFormat="1" applyBorder="1"/>
    <xf numFmtId="0" fontId="0" fillId="0" borderId="21" xfId="0" applyBorder="1"/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1" fontId="0" fillId="0" borderId="22" xfId="0" applyNumberFormat="1" applyBorder="1"/>
    <xf numFmtId="1" fontId="0" fillId="0" borderId="5" xfId="0" applyNumberFormat="1" applyBorder="1"/>
    <xf numFmtId="1" fontId="0" fillId="0" borderId="24" xfId="0" applyNumberFormat="1" applyFill="1" applyBorder="1" applyAlignment="1"/>
    <xf numFmtId="0" fontId="0" fillId="0" borderId="23" xfId="0" applyBorder="1"/>
    <xf numFmtId="1" fontId="0" fillId="0" borderId="18" xfId="0" applyNumberFormat="1" applyFill="1" applyBorder="1" applyAlignment="1"/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/>
    <xf numFmtId="1" fontId="0" fillId="0" borderId="0" xfId="0" applyNumberFormat="1" applyFill="1" applyBorder="1"/>
    <xf numFmtId="1" fontId="0" fillId="0" borderId="6" xfId="0" applyNumberFormat="1" applyBorder="1"/>
    <xf numFmtId="1" fontId="0" fillId="0" borderId="7" xfId="0" applyNumberFormat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 applyAlignment="1"/>
    <xf numFmtId="1" fontId="0" fillId="2" borderId="0" xfId="0" applyNumberFormat="1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1" xfId="0" applyFill="1" applyBorder="1"/>
    <xf numFmtId="0" fontId="0" fillId="0" borderId="4" xfId="0" applyBorder="1" applyAlignment="1">
      <alignment horizontal="right"/>
    </xf>
    <xf numFmtId="0" fontId="0" fillId="0" borderId="20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9" xfId="0" applyFill="1" applyBorder="1"/>
    <xf numFmtId="0" fontId="0" fillId="2" borderId="13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0" xfId="0" applyFill="1"/>
    <xf numFmtId="1" fontId="0" fillId="2" borderId="2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1" fontId="0" fillId="2" borderId="25" xfId="0" applyNumberFormat="1" applyFill="1" applyBorder="1"/>
    <xf numFmtId="1" fontId="0" fillId="2" borderId="26" xfId="0" applyNumberFormat="1" applyFill="1" applyBorder="1"/>
    <xf numFmtId="2" fontId="0" fillId="2" borderId="27" xfId="0" applyNumberFormat="1" applyFill="1" applyBorder="1"/>
    <xf numFmtId="0" fontId="0" fillId="0" borderId="0" xfId="0" quotePrefix="1"/>
    <xf numFmtId="0" fontId="3" fillId="0" borderId="17" xfId="0" applyFont="1" applyBorder="1"/>
    <xf numFmtId="0" fontId="3" fillId="0" borderId="18" xfId="0" applyFont="1" applyBorder="1"/>
    <xf numFmtId="164" fontId="3" fillId="0" borderId="20" xfId="0" applyNumberFormat="1" applyFont="1" applyBorder="1"/>
    <xf numFmtId="1" fontId="0" fillId="2" borderId="25" xfId="0" applyNumberFormat="1" applyFill="1" applyBorder="1" applyAlignment="1"/>
    <xf numFmtId="0" fontId="5" fillId="2" borderId="27" xfId="0" applyFont="1" applyFill="1" applyBorder="1"/>
    <xf numFmtId="0" fontId="0" fillId="2" borderId="27" xfId="0" applyFill="1" applyBorder="1"/>
    <xf numFmtId="1" fontId="0" fillId="2" borderId="0" xfId="0" applyNumberFormat="1" applyFill="1"/>
    <xf numFmtId="1" fontId="0" fillId="0" borderId="6" xfId="0" applyNumberFormat="1" applyFill="1" applyBorder="1" applyAlignment="1"/>
    <xf numFmtId="0" fontId="0" fillId="0" borderId="8" xfId="0" applyFill="1" applyBorder="1"/>
    <xf numFmtId="1" fontId="0" fillId="0" borderId="1" xfId="0" applyNumberFormat="1" applyBorder="1"/>
    <xf numFmtId="1" fontId="0" fillId="0" borderId="2" xfId="0" applyNumberFormat="1" applyBorder="1"/>
    <xf numFmtId="2" fontId="0" fillId="0" borderId="3" xfId="0" applyNumberFormat="1" applyBorder="1"/>
    <xf numFmtId="2" fontId="0" fillId="0" borderId="30" xfId="0" applyNumberFormat="1" applyBorder="1"/>
    <xf numFmtId="0" fontId="4" fillId="0" borderId="4" xfId="0" applyFont="1" applyBorder="1"/>
    <xf numFmtId="0" fontId="4" fillId="0" borderId="0" xfId="0" applyFont="1"/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5" xfId="0" applyNumberFormat="1" applyFill="1" applyBorder="1"/>
    <xf numFmtId="1" fontId="0" fillId="0" borderId="26" xfId="0" applyNumberFormat="1" applyFill="1" applyBorder="1"/>
    <xf numFmtId="2" fontId="8" fillId="0" borderId="0" xfId="0" applyNumberFormat="1" applyFont="1" applyBorder="1"/>
    <xf numFmtId="1" fontId="8" fillId="2" borderId="12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Fill="1" applyBorder="1"/>
    <xf numFmtId="2" fontId="8" fillId="2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/>
    <xf numFmtId="17" fontId="0" fillId="0" borderId="2" xfId="0" applyNumberFormat="1" applyBorder="1"/>
    <xf numFmtId="1" fontId="0" fillId="0" borderId="12" xfId="0" applyNumberFormat="1" applyBorder="1"/>
    <xf numFmtId="2" fontId="0" fillId="0" borderId="17" xfId="0" applyNumberFormat="1" applyBorder="1"/>
    <xf numFmtId="2" fontId="0" fillId="0" borderId="7" xfId="0" applyNumberFormat="1" applyBorder="1"/>
    <xf numFmtId="2" fontId="0" fillId="0" borderId="2" xfId="0" applyNumberFormat="1" applyBorder="1"/>
    <xf numFmtId="17" fontId="0" fillId="0" borderId="2" xfId="0" applyNumberFormat="1" applyBorder="1" applyAlignment="1">
      <alignment horizontal="center"/>
    </xf>
    <xf numFmtId="1" fontId="0" fillId="0" borderId="31" xfId="0" applyNumberFormat="1" applyBorder="1"/>
    <xf numFmtId="0" fontId="5" fillId="0" borderId="7" xfId="0" applyFont="1" applyFill="1" applyBorder="1"/>
    <xf numFmtId="0" fontId="0" fillId="2" borderId="30" xfId="0" applyFill="1" applyBorder="1"/>
    <xf numFmtId="1" fontId="0" fillId="0" borderId="4" xfId="0" applyNumberFormat="1" applyFill="1" applyBorder="1"/>
    <xf numFmtId="1" fontId="0" fillId="2" borderId="12" xfId="0" applyNumberForma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2" fontId="0" fillId="2" borderId="0" xfId="0" applyNumberFormat="1" applyFill="1" applyBorder="1"/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/>
    <xf numFmtId="14" fontId="0" fillId="0" borderId="0" xfId="0" applyNumberFormat="1"/>
    <xf numFmtId="0" fontId="0" fillId="0" borderId="11" xfId="0" applyBorder="1"/>
    <xf numFmtId="0" fontId="8" fillId="0" borderId="13" xfId="0" applyFont="1" applyFill="1" applyBorder="1"/>
    <xf numFmtId="0" fontId="8" fillId="0" borderId="29" xfId="0" applyFont="1" applyFill="1" applyBorder="1"/>
    <xf numFmtId="0" fontId="0" fillId="0" borderId="32" xfId="0" applyBorder="1"/>
    <xf numFmtId="0" fontId="0" fillId="0" borderId="33" xfId="0" applyFill="1" applyBorder="1"/>
    <xf numFmtId="2" fontId="0" fillId="0" borderId="34" xfId="0" applyNumberFormat="1" applyBorder="1"/>
    <xf numFmtId="2" fontId="0" fillId="0" borderId="11" xfId="0" applyNumberFormat="1" applyBorder="1"/>
  </cellXfs>
  <cellStyles count="7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Gevolgde hyperlink" xfId="654" builtinId="9" hidden="1"/>
    <cellStyle name="Gevolgde hyperlink" xfId="656" builtinId="9" hidden="1"/>
    <cellStyle name="Gevolgde hyperlink" xfId="658" builtinId="9" hidden="1"/>
    <cellStyle name="Gevolgde hyperlink" xfId="660" builtinId="9" hidden="1"/>
    <cellStyle name="Gevolgde hyperlink" xfId="662" builtinId="9" hidden="1"/>
    <cellStyle name="Gevolgde hyperlink" xfId="664" builtinId="9" hidden="1"/>
    <cellStyle name="Gevolgde hyperlink" xfId="666" builtinId="9" hidden="1"/>
    <cellStyle name="Gevolgde hyperlink" xfId="668" builtinId="9" hidden="1"/>
    <cellStyle name="Gevolgde hyperlink" xfId="670" builtinId="9" hidden="1"/>
    <cellStyle name="Gevolgde hyperlink" xfId="672" builtinId="9" hidden="1"/>
    <cellStyle name="Gevolgde hyperlink" xfId="674" builtinId="9" hidden="1"/>
    <cellStyle name="Gevolgde hyperlink" xfId="676" builtinId="9" hidden="1"/>
    <cellStyle name="Gevolgde hyperlink" xfId="678" builtinId="9" hidden="1"/>
    <cellStyle name="Gevolgde hyperlink" xfId="680" builtinId="9" hidden="1"/>
    <cellStyle name="Gevolgde hyperlink" xfId="682" builtinId="9" hidden="1"/>
    <cellStyle name="Gevolgde hyperlink" xfId="684" builtinId="9" hidden="1"/>
    <cellStyle name="Gevolgde hyperlink" xfId="686" builtinId="9" hidden="1"/>
    <cellStyle name="Gevolgde hyperlink" xfId="688" builtinId="9" hidden="1"/>
    <cellStyle name="Gevolgde hyperlink" xfId="690" builtinId="9" hidden="1"/>
    <cellStyle name="Gevolgde hyperlink" xfId="692" builtinId="9" hidden="1"/>
    <cellStyle name="Gevolgde hyperlink" xfId="694" builtinId="9" hidden="1"/>
    <cellStyle name="Gevolgde hyperlink" xfId="696" builtinId="9" hidden="1"/>
    <cellStyle name="Gevolgde hyperlink" xfId="698" builtinId="9" hidden="1"/>
    <cellStyle name="Gevolgde hyperlink" xfId="700" builtinId="9" hidden="1"/>
    <cellStyle name="Gevolgde hyperlink" xfId="702" builtinId="9" hidden="1"/>
    <cellStyle name="Gevolgde hyperlink" xfId="704" builtinId="9" hidden="1"/>
    <cellStyle name="Gevolgde hyperlink" xfId="706" builtinId="9" hidden="1"/>
    <cellStyle name="Gevolgde hyperlink" xfId="708" builtinId="9" hidden="1"/>
    <cellStyle name="Gevolgde hyperlink" xfId="710" builtinId="9" hidden="1"/>
    <cellStyle name="Gevolgde hyperlink" xfId="7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COP voorjaar</a:t>
            </a:r>
            <a:r>
              <a:rPr lang="nl-NL" baseline="0"/>
              <a:t> januari t/m</a:t>
            </a:r>
          </a:p>
          <a:p>
            <a:pPr>
              <a:defRPr/>
            </a:pPr>
            <a:r>
              <a:rPr lang="nl-NL" baseline="0"/>
              <a:t> april 2019</a:t>
            </a:r>
            <a:r>
              <a:rPr lang="nl-NL"/>
              <a:t> als functie van </a:t>
            </a:r>
          </a:p>
          <a:p>
            <a:pPr>
              <a:defRPr/>
            </a:pPr>
            <a:r>
              <a:rPr lang="nl-NL"/>
              <a:t>Level CV systeem  </a:t>
            </a:r>
            <a:endParaRPr lang="nl-NL" baseline="0"/>
          </a:p>
          <a:p>
            <a:pPr>
              <a:defRPr/>
            </a:pPr>
            <a:endParaRPr lang="nl-NL"/>
          </a:p>
        </c:rich>
      </c:tx>
      <c:layout>
        <c:manualLayout>
          <c:xMode val="edge"/>
          <c:yMode val="edge"/>
          <c:x val="0.493842858193407"/>
          <c:y val="0.01874356232421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071974286106"/>
          <c:y val="0.0172331366179437"/>
          <c:w val="0.820068002408132"/>
          <c:h val="0.842188963391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'monitoring 2017'!$AF$18</c:f>
              <c:strCache>
                <c:ptCount val="1"/>
                <c:pt idx="0">
                  <c:v>COP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'monitoring 2017'!$AE$19:$AE$60</c:f>
              <c:numCache>
                <c:formatCode>General</c:formatCode>
                <c:ptCount val="42"/>
                <c:pt idx="0">
                  <c:v>36.0</c:v>
                </c:pt>
                <c:pt idx="2">
                  <c:v>28.0</c:v>
                </c:pt>
                <c:pt idx="3">
                  <c:v>28.0</c:v>
                </c:pt>
                <c:pt idx="6">
                  <c:v>33.0</c:v>
                </c:pt>
                <c:pt idx="7">
                  <c:v>26.0</c:v>
                </c:pt>
                <c:pt idx="8">
                  <c:v>32.0</c:v>
                </c:pt>
                <c:pt idx="9">
                  <c:v>39.0</c:v>
                </c:pt>
                <c:pt idx="10">
                  <c:v>32.0</c:v>
                </c:pt>
                <c:pt idx="11">
                  <c:v>30.0</c:v>
                </c:pt>
                <c:pt idx="12">
                  <c:v>29.0</c:v>
                </c:pt>
                <c:pt idx="13">
                  <c:v>29.0</c:v>
                </c:pt>
                <c:pt idx="14">
                  <c:v>30.0</c:v>
                </c:pt>
                <c:pt idx="15">
                  <c:v>32.0</c:v>
                </c:pt>
                <c:pt idx="16">
                  <c:v>36.0</c:v>
                </c:pt>
                <c:pt idx="18">
                  <c:v>30.0</c:v>
                </c:pt>
                <c:pt idx="19">
                  <c:v>27.0</c:v>
                </c:pt>
                <c:pt idx="20">
                  <c:v>33.0</c:v>
                </c:pt>
                <c:pt idx="21">
                  <c:v>28.0</c:v>
                </c:pt>
                <c:pt idx="22">
                  <c:v>35.0</c:v>
                </c:pt>
                <c:pt idx="23">
                  <c:v>37.0</c:v>
                </c:pt>
                <c:pt idx="24">
                  <c:v>31.0</c:v>
                </c:pt>
                <c:pt idx="25">
                  <c:v>34.0</c:v>
                </c:pt>
                <c:pt idx="26">
                  <c:v>28.0</c:v>
                </c:pt>
                <c:pt idx="27">
                  <c:v>28.0</c:v>
                </c:pt>
                <c:pt idx="28">
                  <c:v>38.0</c:v>
                </c:pt>
                <c:pt idx="29">
                  <c:v>35.0</c:v>
                </c:pt>
                <c:pt idx="30">
                  <c:v>34.0</c:v>
                </c:pt>
                <c:pt idx="31">
                  <c:v>35.0</c:v>
                </c:pt>
                <c:pt idx="32">
                  <c:v>38.0</c:v>
                </c:pt>
                <c:pt idx="33">
                  <c:v>30.0</c:v>
                </c:pt>
                <c:pt idx="36">
                  <c:v>27.0</c:v>
                </c:pt>
                <c:pt idx="37">
                  <c:v>39.0</c:v>
                </c:pt>
                <c:pt idx="38">
                  <c:v>29.0</c:v>
                </c:pt>
                <c:pt idx="39">
                  <c:v>37.0</c:v>
                </c:pt>
                <c:pt idx="40">
                  <c:v>32.0</c:v>
                </c:pt>
                <c:pt idx="41">
                  <c:v>30.0</c:v>
                </c:pt>
              </c:numCache>
            </c:numRef>
          </c:xVal>
          <c:yVal>
            <c:numRef>
              <c:f>'monitoring 2017'!$AF$19:$AF$60</c:f>
              <c:numCache>
                <c:formatCode>0.00</c:formatCode>
                <c:ptCount val="42"/>
                <c:pt idx="0">
                  <c:v>4.070754716981132</c:v>
                </c:pt>
                <c:pt idx="2">
                  <c:v>4.320058997050148</c:v>
                </c:pt>
                <c:pt idx="3">
                  <c:v>5.155172413793103</c:v>
                </c:pt>
                <c:pt idx="6">
                  <c:v>4.503255813953488</c:v>
                </c:pt>
                <c:pt idx="7">
                  <c:v>4.79382889200561</c:v>
                </c:pt>
                <c:pt idx="8">
                  <c:v>4.273167777104784</c:v>
                </c:pt>
                <c:pt idx="9">
                  <c:v>4.289002557544757</c:v>
                </c:pt>
                <c:pt idx="10">
                  <c:v>4.740107913669064</c:v>
                </c:pt>
                <c:pt idx="11">
                  <c:v>4.252354048964219</c:v>
                </c:pt>
                <c:pt idx="12">
                  <c:v>4.019390581717452</c:v>
                </c:pt>
                <c:pt idx="13">
                  <c:v>4.84457061745919</c:v>
                </c:pt>
                <c:pt idx="14">
                  <c:v>4.065963060686016</c:v>
                </c:pt>
                <c:pt idx="15">
                  <c:v>4.245890410958904</c:v>
                </c:pt>
                <c:pt idx="16">
                  <c:v>3.811688311688312</c:v>
                </c:pt>
                <c:pt idx="18">
                  <c:v>4.679586563307493</c:v>
                </c:pt>
                <c:pt idx="19">
                  <c:v>4.553030303030303</c:v>
                </c:pt>
                <c:pt idx="20">
                  <c:v>3.825278810408922</c:v>
                </c:pt>
                <c:pt idx="21">
                  <c:v>4.238095238095238</c:v>
                </c:pt>
                <c:pt idx="22">
                  <c:v>4.182738669238187</c:v>
                </c:pt>
                <c:pt idx="23">
                  <c:v>3.79476861167002</c:v>
                </c:pt>
                <c:pt idx="24">
                  <c:v>4.183653846153846</c:v>
                </c:pt>
                <c:pt idx="25">
                  <c:v>4.674451521585279</c:v>
                </c:pt>
                <c:pt idx="26">
                  <c:v>3.928649835345774</c:v>
                </c:pt>
                <c:pt idx="27">
                  <c:v>4.052083333333333</c:v>
                </c:pt>
                <c:pt idx="28">
                  <c:v>3.96649630891539</c:v>
                </c:pt>
                <c:pt idx="29">
                  <c:v>3.928488372093023</c:v>
                </c:pt>
                <c:pt idx="30">
                  <c:v>4.22788844621514</c:v>
                </c:pt>
                <c:pt idx="31">
                  <c:v>4.103896103896104</c:v>
                </c:pt>
                <c:pt idx="32">
                  <c:v>3.786314525810324</c:v>
                </c:pt>
                <c:pt idx="33">
                  <c:v>4.371989295272078</c:v>
                </c:pt>
                <c:pt idx="36">
                  <c:v>4.744890768146582</c:v>
                </c:pt>
                <c:pt idx="37">
                  <c:v>3.458370635631155</c:v>
                </c:pt>
                <c:pt idx="38">
                  <c:v>3.986311787072243</c:v>
                </c:pt>
                <c:pt idx="39">
                  <c:v>3.679882525697504</c:v>
                </c:pt>
                <c:pt idx="40">
                  <c:v>3.852599697122665</c:v>
                </c:pt>
                <c:pt idx="41">
                  <c:v>4.117465224111283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992072"/>
        <c:axId val="2116146168"/>
      </c:scatterChart>
      <c:valAx>
        <c:axId val="2115992072"/>
        <c:scaling>
          <c:orientation val="minMax"/>
          <c:max val="45.0"/>
          <c:min val="24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nl-NL" sz="2000" baseline="0"/>
                  <a:t>Level CV systeem/woning vereiste Ta  bij 2C buiten</a:t>
                </a:r>
              </a:p>
              <a:p>
                <a:pPr>
                  <a:defRPr sz="2000"/>
                </a:pPr>
                <a:endParaRPr lang="nl-NL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l-NL"/>
          </a:p>
        </c:txPr>
        <c:crossAx val="2116146168"/>
        <c:crosses val="autoZero"/>
        <c:crossBetween val="midCat"/>
        <c:majorUnit val="1.0"/>
      </c:valAx>
      <c:valAx>
        <c:axId val="2116146168"/>
        <c:scaling>
          <c:orientation val="minMax"/>
          <c:max val="6.0"/>
          <c:min val="3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nl-NL" sz="1600"/>
                  <a:t>COP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nl-NL"/>
          </a:p>
        </c:txPr>
        <c:crossAx val="2115992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59266</xdr:colOff>
      <xdr:row>7</xdr:row>
      <xdr:rowOff>121355</xdr:rowOff>
    </xdr:from>
    <xdr:to>
      <xdr:col>49</xdr:col>
      <xdr:colOff>364066</xdr:colOff>
      <xdr:row>44</xdr:row>
      <xdr:rowOff>78456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262465</xdr:colOff>
      <xdr:row>13</xdr:row>
      <xdr:rowOff>146753</xdr:rowOff>
    </xdr:from>
    <xdr:to>
      <xdr:col>45</xdr:col>
      <xdr:colOff>448733</xdr:colOff>
      <xdr:row>18</xdr:row>
      <xdr:rowOff>142522</xdr:rowOff>
    </xdr:to>
    <xdr:sp macro="" textlink="">
      <xdr:nvSpPr>
        <xdr:cNvPr id="2" name="Pijl links 1"/>
        <xdr:cNvSpPr/>
      </xdr:nvSpPr>
      <xdr:spPr>
        <a:xfrm>
          <a:off x="23262165" y="2699453"/>
          <a:ext cx="1837268" cy="948269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800"/>
            <a:t>Radiatoren</a:t>
          </a:r>
        </a:p>
      </xdr:txBody>
    </xdr:sp>
    <xdr:clientData/>
  </xdr:twoCellAnchor>
  <xdr:twoCellAnchor>
    <xdr:from>
      <xdr:col>38</xdr:col>
      <xdr:colOff>420512</xdr:colOff>
      <xdr:row>13</xdr:row>
      <xdr:rowOff>100188</xdr:rowOff>
    </xdr:from>
    <xdr:to>
      <xdr:col>42</xdr:col>
      <xdr:colOff>327378</xdr:colOff>
      <xdr:row>18</xdr:row>
      <xdr:rowOff>144554</xdr:rowOff>
    </xdr:to>
    <xdr:sp macro="" textlink="">
      <xdr:nvSpPr>
        <xdr:cNvPr id="3" name="Pijl rechts 2"/>
        <xdr:cNvSpPr/>
      </xdr:nvSpPr>
      <xdr:spPr>
        <a:xfrm>
          <a:off x="20689712" y="2652888"/>
          <a:ext cx="2091266" cy="99686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800"/>
            <a:t>Vloerverwarming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35"/>
  <sheetViews>
    <sheetView zoomScale="70" zoomScaleNormal="70" zoomScalePageLayoutView="70" workbookViewId="0">
      <selection activeCell="AA14" sqref="AA14"/>
    </sheetView>
  </sheetViews>
  <sheetFormatPr baseColWidth="10" defaultRowHeight="15" x14ac:dyDescent="0"/>
  <cols>
    <col min="2" max="2" width="13.33203125" customWidth="1"/>
    <col min="3" max="3" width="15.1640625" customWidth="1"/>
    <col min="4" max="4" width="6.5" bestFit="1" customWidth="1"/>
    <col min="5" max="5" width="6.1640625" customWidth="1"/>
    <col min="6" max="6" width="7" customWidth="1"/>
    <col min="7" max="7" width="7.5" customWidth="1"/>
    <col min="8" max="8" width="8.33203125" customWidth="1"/>
    <col min="9" max="9" width="5.6640625" customWidth="1"/>
    <col min="10" max="10" width="6.1640625" customWidth="1"/>
    <col min="11" max="11" width="6.6640625" customWidth="1"/>
    <col min="12" max="12" width="6.33203125" customWidth="1"/>
    <col min="13" max="13" width="7.5" customWidth="1"/>
    <col min="14" max="14" width="7" customWidth="1"/>
    <col min="15" max="15" width="6.5" customWidth="1"/>
    <col min="16" max="16" width="7.5" customWidth="1"/>
    <col min="17" max="17" width="6.6640625" customWidth="1"/>
    <col min="18" max="19" width="6.83203125" customWidth="1"/>
    <col min="20" max="20" width="4.5" customWidth="1"/>
    <col min="21" max="21" width="12.6640625" customWidth="1"/>
    <col min="22" max="22" width="14.6640625" customWidth="1"/>
    <col min="23" max="23" width="4.5" customWidth="1"/>
    <col min="24" max="24" width="6.83203125" customWidth="1"/>
    <col min="25" max="25" width="6.1640625" customWidth="1"/>
    <col min="26" max="26" width="7.33203125" customWidth="1"/>
    <col min="27" max="27" width="7.5" customWidth="1"/>
    <col min="28" max="28" width="6.1640625" customWidth="1"/>
    <col min="29" max="29" width="6.5" customWidth="1"/>
    <col min="30" max="30" width="6" customWidth="1"/>
    <col min="31" max="31" width="5.83203125" customWidth="1"/>
    <col min="32" max="32" width="6.83203125" customWidth="1"/>
    <col min="33" max="33" width="6.1640625" customWidth="1"/>
    <col min="34" max="34" width="5.83203125" customWidth="1"/>
    <col min="35" max="35" width="6" customWidth="1"/>
    <col min="36" max="36" width="7.1640625" customWidth="1"/>
    <col min="37" max="37" width="5.6640625" customWidth="1"/>
    <col min="38" max="38" width="5.83203125" customWidth="1"/>
    <col min="39" max="39" width="7" customWidth="1"/>
    <col min="40" max="40" width="5.83203125" customWidth="1"/>
    <col min="41" max="41" width="6.1640625" customWidth="1"/>
    <col min="42" max="42" width="6.33203125" customWidth="1"/>
    <col min="43" max="43" width="6" customWidth="1"/>
    <col min="44" max="44" width="5.83203125" customWidth="1"/>
    <col min="45" max="45" width="6.5" customWidth="1"/>
    <col min="46" max="46" width="6.33203125" customWidth="1"/>
    <col min="47" max="47" width="6.6640625" customWidth="1"/>
    <col min="48" max="48" width="6" customWidth="1"/>
    <col min="49" max="49" width="7" customWidth="1"/>
    <col min="50" max="50" width="6.6640625" customWidth="1"/>
    <col min="51" max="51" width="6.33203125" customWidth="1"/>
    <col min="52" max="52" width="5.83203125" customWidth="1"/>
  </cols>
  <sheetData>
    <row r="2" spans="2:52">
      <c r="U2" t="s">
        <v>121</v>
      </c>
    </row>
    <row r="3" spans="2:52" ht="20">
      <c r="C3" t="s">
        <v>134</v>
      </c>
      <c r="U3" s="1" t="s">
        <v>0</v>
      </c>
    </row>
    <row r="4" spans="2:52" ht="20">
      <c r="C4" s="1" t="s">
        <v>0</v>
      </c>
      <c r="U4" s="34" t="s">
        <v>40</v>
      </c>
    </row>
    <row r="5" spans="2:52" ht="20">
      <c r="C5" s="34" t="s">
        <v>40</v>
      </c>
      <c r="M5" s="122" t="s">
        <v>135</v>
      </c>
      <c r="N5" s="123"/>
      <c r="O5" s="123"/>
      <c r="P5" s="123"/>
      <c r="Q5" s="124">
        <f>$I$43</f>
        <v>4.2613618534595474</v>
      </c>
      <c r="U5" t="s">
        <v>120</v>
      </c>
    </row>
    <row r="6" spans="2:52">
      <c r="C6" s="2" t="s">
        <v>16</v>
      </c>
      <c r="D6" t="s">
        <v>24</v>
      </c>
      <c r="E6" t="s">
        <v>47</v>
      </c>
      <c r="U6" t="s">
        <v>24</v>
      </c>
      <c r="V6" t="s">
        <v>47</v>
      </c>
    </row>
    <row r="7" spans="2:52">
      <c r="C7" s="2" t="s">
        <v>31</v>
      </c>
      <c r="D7" t="s">
        <v>48</v>
      </c>
      <c r="E7" t="s">
        <v>53</v>
      </c>
      <c r="U7" t="s">
        <v>48</v>
      </c>
      <c r="V7" t="s">
        <v>53</v>
      </c>
    </row>
    <row r="8" spans="2:52">
      <c r="C8" s="2" t="s">
        <v>17</v>
      </c>
      <c r="D8" t="s">
        <v>15</v>
      </c>
      <c r="E8" t="s">
        <v>45</v>
      </c>
      <c r="U8" t="s">
        <v>15</v>
      </c>
      <c r="V8" t="s">
        <v>45</v>
      </c>
    </row>
    <row r="9" spans="2:52" ht="20">
      <c r="C9" s="2" t="s">
        <v>18</v>
      </c>
      <c r="D9" t="s">
        <v>74</v>
      </c>
      <c r="E9" t="s">
        <v>46</v>
      </c>
      <c r="J9" s="1"/>
      <c r="U9" t="s">
        <v>74</v>
      </c>
      <c r="V9" t="s">
        <v>46</v>
      </c>
    </row>
    <row r="10" spans="2:52" ht="20">
      <c r="C10" s="2"/>
      <c r="K10" s="1" t="s">
        <v>91</v>
      </c>
    </row>
    <row r="11" spans="2:52" ht="16" thickBot="1">
      <c r="H11">
        <v>2016</v>
      </c>
      <c r="K11">
        <v>2016</v>
      </c>
      <c r="N11">
        <v>2016</v>
      </c>
      <c r="Q11">
        <v>2016</v>
      </c>
      <c r="AA11" t="s">
        <v>117</v>
      </c>
      <c r="AD11">
        <v>2017</v>
      </c>
      <c r="AG11">
        <v>2017</v>
      </c>
      <c r="AJ11">
        <v>2017</v>
      </c>
      <c r="AM11">
        <v>2017</v>
      </c>
      <c r="AP11">
        <v>2017</v>
      </c>
      <c r="AS11">
        <v>2017</v>
      </c>
      <c r="AV11">
        <v>2017</v>
      </c>
      <c r="AY11">
        <v>2017</v>
      </c>
    </row>
    <row r="12" spans="2:52">
      <c r="B12" s="14"/>
      <c r="C12" s="15"/>
      <c r="D12" s="15"/>
      <c r="E12" s="15"/>
      <c r="F12" s="15" t="s">
        <v>64</v>
      </c>
      <c r="G12" s="95"/>
      <c r="H12" s="100" t="s">
        <v>116</v>
      </c>
      <c r="I12" s="96"/>
      <c r="J12" s="4"/>
      <c r="K12" s="4" t="s">
        <v>19</v>
      </c>
      <c r="L12" s="5"/>
      <c r="M12" s="4"/>
      <c r="N12" s="4" t="s">
        <v>20</v>
      </c>
      <c r="O12" s="4"/>
      <c r="P12" s="3"/>
      <c r="Q12" s="4" t="s">
        <v>21</v>
      </c>
      <c r="R12" s="5"/>
      <c r="S12" s="4"/>
      <c r="U12" s="14"/>
      <c r="V12" s="15"/>
      <c r="W12" s="15"/>
      <c r="X12" s="15"/>
      <c r="Y12" s="15" t="s">
        <v>64</v>
      </c>
      <c r="Z12" s="99"/>
      <c r="AA12" s="100">
        <v>2017</v>
      </c>
      <c r="AB12" s="101"/>
      <c r="AC12" s="4"/>
      <c r="AD12" s="4" t="s">
        <v>66</v>
      </c>
      <c r="AE12" s="4"/>
      <c r="AF12" s="72"/>
      <c r="AG12" s="4" t="s">
        <v>80</v>
      </c>
      <c r="AH12" s="5"/>
      <c r="AI12" s="3"/>
      <c r="AJ12" s="4" t="s">
        <v>87</v>
      </c>
      <c r="AK12" s="5"/>
      <c r="AL12" s="3"/>
      <c r="AM12" s="4" t="s">
        <v>92</v>
      </c>
      <c r="AN12" s="5"/>
      <c r="AO12" s="3" t="s">
        <v>96</v>
      </c>
      <c r="AP12" s="4" t="s">
        <v>97</v>
      </c>
      <c r="AQ12" s="5" t="s">
        <v>98</v>
      </c>
      <c r="AR12" s="3"/>
      <c r="AS12" s="4"/>
      <c r="AT12" s="5"/>
      <c r="AU12" s="3"/>
      <c r="AV12" s="4"/>
      <c r="AW12" s="5"/>
      <c r="AX12" s="3"/>
      <c r="AY12" s="4" t="s">
        <v>119</v>
      </c>
      <c r="AZ12" s="5"/>
    </row>
    <row r="13" spans="2:52">
      <c r="B13" s="18" t="s">
        <v>1</v>
      </c>
      <c r="C13" s="7" t="s">
        <v>3</v>
      </c>
      <c r="D13" s="10" t="s">
        <v>6</v>
      </c>
      <c r="E13" s="10" t="s">
        <v>12</v>
      </c>
      <c r="F13" s="7" t="s">
        <v>69</v>
      </c>
      <c r="G13" s="82" t="s">
        <v>115</v>
      </c>
      <c r="H13" s="7"/>
      <c r="I13" s="17"/>
      <c r="J13" s="25" t="s">
        <v>29</v>
      </c>
      <c r="K13" s="41">
        <v>9.9</v>
      </c>
      <c r="L13" s="42" t="s">
        <v>42</v>
      </c>
      <c r="M13" s="25" t="s">
        <v>30</v>
      </c>
      <c r="N13" s="35">
        <v>5.4</v>
      </c>
      <c r="O13" s="25" t="s">
        <v>42</v>
      </c>
      <c r="P13" s="40" t="s">
        <v>30</v>
      </c>
      <c r="Q13" s="41">
        <v>4.7</v>
      </c>
      <c r="R13" s="42" t="s">
        <v>42</v>
      </c>
      <c r="S13" s="25"/>
      <c r="U13" s="18" t="s">
        <v>1</v>
      </c>
      <c r="V13" s="7" t="s">
        <v>3</v>
      </c>
      <c r="W13" s="10" t="s">
        <v>6</v>
      </c>
      <c r="X13" s="10" t="s">
        <v>12</v>
      </c>
      <c r="Y13" s="7" t="s">
        <v>69</v>
      </c>
      <c r="Z13" s="102" t="s">
        <v>141</v>
      </c>
      <c r="AA13" s="103" t="s">
        <v>98</v>
      </c>
      <c r="AB13" s="104"/>
      <c r="AC13" s="25" t="s">
        <v>30</v>
      </c>
      <c r="AD13" s="41">
        <v>1.6</v>
      </c>
      <c r="AE13" s="25" t="s">
        <v>42</v>
      </c>
      <c r="AF13" s="73" t="s">
        <v>30</v>
      </c>
      <c r="AG13" s="41">
        <v>5.0999999999999996</v>
      </c>
      <c r="AH13" s="42" t="s">
        <v>42</v>
      </c>
      <c r="AI13" s="40" t="s">
        <v>30</v>
      </c>
      <c r="AJ13" s="41">
        <v>8.6</v>
      </c>
      <c r="AK13" s="42" t="s">
        <v>42</v>
      </c>
      <c r="AL13" s="40" t="s">
        <v>30</v>
      </c>
      <c r="AM13" s="41">
        <v>8.6999999999999993</v>
      </c>
      <c r="AN13" s="42" t="s">
        <v>42</v>
      </c>
      <c r="AO13" s="40" t="s">
        <v>30</v>
      </c>
      <c r="AP13" s="41"/>
      <c r="AQ13" s="42" t="s">
        <v>42</v>
      </c>
      <c r="AR13" s="40"/>
      <c r="AS13" s="41"/>
      <c r="AT13" s="42"/>
      <c r="AU13" s="40"/>
      <c r="AV13" s="41"/>
      <c r="AW13" s="42"/>
      <c r="AX13" s="40" t="s">
        <v>30</v>
      </c>
      <c r="AY13" s="41"/>
      <c r="AZ13" s="42" t="s">
        <v>42</v>
      </c>
    </row>
    <row r="14" spans="2:52">
      <c r="B14" s="18"/>
      <c r="C14" s="7"/>
      <c r="D14" s="10" t="s">
        <v>10</v>
      </c>
      <c r="E14" s="10" t="s">
        <v>13</v>
      </c>
      <c r="F14" s="10" t="s">
        <v>63</v>
      </c>
      <c r="G14" s="83" t="s">
        <v>93</v>
      </c>
      <c r="H14" s="10" t="s">
        <v>13</v>
      </c>
      <c r="I14" s="16" t="s">
        <v>7</v>
      </c>
      <c r="J14" s="10" t="s">
        <v>11</v>
      </c>
      <c r="K14" s="10" t="s">
        <v>13</v>
      </c>
      <c r="L14" s="8" t="s">
        <v>9</v>
      </c>
      <c r="M14" s="7" t="s">
        <v>11</v>
      </c>
      <c r="N14" s="10" t="s">
        <v>13</v>
      </c>
      <c r="O14" s="7" t="s">
        <v>9</v>
      </c>
      <c r="P14" s="9" t="s">
        <v>11</v>
      </c>
      <c r="Q14" s="10" t="s">
        <v>13</v>
      </c>
      <c r="R14" s="8" t="s">
        <v>9</v>
      </c>
      <c r="S14" s="7"/>
      <c r="U14" s="18"/>
      <c r="V14" s="7"/>
      <c r="W14" s="10" t="s">
        <v>10</v>
      </c>
      <c r="X14" s="10" t="s">
        <v>13</v>
      </c>
      <c r="Y14" s="10" t="s">
        <v>63</v>
      </c>
      <c r="Z14" s="105" t="s">
        <v>11</v>
      </c>
      <c r="AA14" s="106" t="s">
        <v>13</v>
      </c>
      <c r="AB14" s="94" t="s">
        <v>9</v>
      </c>
      <c r="AC14" s="10" t="s">
        <v>11</v>
      </c>
      <c r="AD14" s="10" t="s">
        <v>13</v>
      </c>
      <c r="AE14" s="7" t="s">
        <v>9</v>
      </c>
      <c r="AF14" s="74" t="s">
        <v>11</v>
      </c>
      <c r="AG14" s="10" t="s">
        <v>13</v>
      </c>
      <c r="AH14" s="8" t="s">
        <v>9</v>
      </c>
      <c r="AI14" s="9" t="s">
        <v>11</v>
      </c>
      <c r="AJ14" s="10" t="s">
        <v>13</v>
      </c>
      <c r="AK14" s="8" t="s">
        <v>9</v>
      </c>
      <c r="AL14" s="9" t="s">
        <v>11</v>
      </c>
      <c r="AM14" s="10" t="s">
        <v>13</v>
      </c>
      <c r="AN14" s="8" t="s">
        <v>9</v>
      </c>
      <c r="AO14" s="9" t="s">
        <v>11</v>
      </c>
      <c r="AP14" s="10" t="s">
        <v>13</v>
      </c>
      <c r="AQ14" s="8" t="s">
        <v>9</v>
      </c>
      <c r="AR14" s="9"/>
      <c r="AS14" s="10"/>
      <c r="AT14" s="8"/>
      <c r="AU14" s="9"/>
      <c r="AV14" s="10"/>
      <c r="AW14" s="8"/>
      <c r="AX14" s="9" t="s">
        <v>11</v>
      </c>
      <c r="AY14" s="10" t="s">
        <v>13</v>
      </c>
      <c r="AZ14" s="8" t="s">
        <v>9</v>
      </c>
    </row>
    <row r="15" spans="2:52" ht="16" thickBot="1">
      <c r="B15" s="18"/>
      <c r="C15" s="7"/>
      <c r="D15" s="10" t="s">
        <v>5</v>
      </c>
      <c r="E15" s="10" t="s">
        <v>14</v>
      </c>
      <c r="F15" s="10" t="s">
        <v>62</v>
      </c>
      <c r="G15" s="84" t="s">
        <v>8</v>
      </c>
      <c r="H15" s="23" t="s">
        <v>8</v>
      </c>
      <c r="I15" s="24"/>
      <c r="J15" s="20" t="s">
        <v>8</v>
      </c>
      <c r="K15" s="20" t="s">
        <v>8</v>
      </c>
      <c r="L15" s="21"/>
      <c r="M15" s="20" t="s">
        <v>8</v>
      </c>
      <c r="N15" s="20" t="s">
        <v>8</v>
      </c>
      <c r="O15" s="20"/>
      <c r="P15" s="22" t="s">
        <v>8</v>
      </c>
      <c r="Q15" s="20" t="s">
        <v>8</v>
      </c>
      <c r="R15" s="13"/>
      <c r="S15" s="12"/>
      <c r="U15" s="18"/>
      <c r="V15" s="7"/>
      <c r="W15" s="10" t="s">
        <v>5</v>
      </c>
      <c r="X15" s="10" t="s">
        <v>14</v>
      </c>
      <c r="Y15" s="10" t="s">
        <v>62</v>
      </c>
      <c r="Z15" s="107" t="s">
        <v>8</v>
      </c>
      <c r="AA15" s="108" t="s">
        <v>8</v>
      </c>
      <c r="AB15" s="109"/>
      <c r="AC15" s="20" t="s">
        <v>8</v>
      </c>
      <c r="AD15" s="20" t="s">
        <v>8</v>
      </c>
      <c r="AE15" s="12"/>
      <c r="AF15" s="75" t="s">
        <v>8</v>
      </c>
      <c r="AG15" s="20" t="s">
        <v>8</v>
      </c>
      <c r="AH15" s="13"/>
      <c r="AI15" s="22" t="s">
        <v>8</v>
      </c>
      <c r="AJ15" s="20" t="s">
        <v>8</v>
      </c>
      <c r="AK15" s="13"/>
      <c r="AL15" s="22" t="s">
        <v>8</v>
      </c>
      <c r="AM15" s="20" t="s">
        <v>8</v>
      </c>
      <c r="AN15" s="13"/>
      <c r="AO15" s="22" t="s">
        <v>8</v>
      </c>
      <c r="AP15" s="20" t="s">
        <v>8</v>
      </c>
      <c r="AQ15" s="13"/>
      <c r="AR15" s="22"/>
      <c r="AS15" s="20"/>
      <c r="AT15" s="13"/>
      <c r="AU15" s="22"/>
      <c r="AV15" s="20"/>
      <c r="AW15" s="13"/>
      <c r="AX15" s="22" t="s">
        <v>8</v>
      </c>
      <c r="AY15" s="20" t="s">
        <v>8</v>
      </c>
      <c r="AZ15" s="13"/>
    </row>
    <row r="16" spans="2:52">
      <c r="B16" s="32" t="s">
        <v>43</v>
      </c>
      <c r="C16" s="7"/>
      <c r="D16" s="10"/>
      <c r="E16" s="10"/>
      <c r="F16" s="10"/>
      <c r="G16" s="89"/>
      <c r="H16" s="90"/>
      <c r="I16" s="91"/>
      <c r="J16" s="10"/>
      <c r="K16" s="10"/>
      <c r="L16" s="29"/>
      <c r="M16" s="10"/>
      <c r="N16" s="10"/>
      <c r="O16" s="10"/>
      <c r="P16" s="9"/>
      <c r="Q16" s="10"/>
      <c r="R16" s="8"/>
      <c r="S16" s="7"/>
      <c r="U16" s="32" t="s">
        <v>43</v>
      </c>
      <c r="V16" s="7"/>
      <c r="W16" s="10"/>
      <c r="X16" s="10"/>
      <c r="Y16" s="10"/>
      <c r="Z16" s="105"/>
      <c r="AA16" s="106"/>
      <c r="AB16" s="110"/>
      <c r="AC16" s="10"/>
      <c r="AD16" s="10"/>
      <c r="AE16" s="7"/>
      <c r="AF16" s="76"/>
      <c r="AG16" s="7"/>
      <c r="AH16" s="8"/>
      <c r="AI16" s="3"/>
      <c r="AJ16" s="4"/>
      <c r="AK16" s="4"/>
      <c r="AL16" s="3"/>
      <c r="AM16" s="4"/>
      <c r="AN16" s="5"/>
      <c r="AO16" s="3"/>
      <c r="AP16" s="4"/>
      <c r="AQ16" s="4"/>
      <c r="AR16" s="3"/>
      <c r="AS16" s="4"/>
      <c r="AT16" s="5"/>
      <c r="AU16" s="3"/>
      <c r="AV16" s="4"/>
      <c r="AW16" s="5"/>
      <c r="AX16" s="3"/>
      <c r="AY16" s="4"/>
      <c r="AZ16" s="5"/>
    </row>
    <row r="17" spans="2:52">
      <c r="B17" s="18" t="s">
        <v>2</v>
      </c>
      <c r="C17" s="7" t="s">
        <v>4</v>
      </c>
      <c r="D17" s="10">
        <v>5</v>
      </c>
      <c r="E17" s="10" t="s">
        <v>24</v>
      </c>
      <c r="F17" s="10" t="s">
        <v>71</v>
      </c>
      <c r="G17" s="92">
        <f>+J17+M17+P17+AC17+AF17+AI17+AL17+AL17+AO17</f>
        <v>3357</v>
      </c>
      <c r="H17" s="93">
        <f>+K17+N17+Q17+AD17+AG17+AJ17+AM17+AM17+AP17</f>
        <v>13538</v>
      </c>
      <c r="I17" s="94">
        <f>+H17/G17</f>
        <v>4.032767351802204</v>
      </c>
      <c r="J17" s="27">
        <v>240</v>
      </c>
      <c r="K17" s="7">
        <v>1180</v>
      </c>
      <c r="L17" s="11">
        <f>+K17/J17</f>
        <v>4.916666666666667</v>
      </c>
      <c r="M17" s="7">
        <v>413</v>
      </c>
      <c r="N17" s="28">
        <v>1697</v>
      </c>
      <c r="O17" s="38">
        <f>+N17/M17</f>
        <v>4.1089588377723967</v>
      </c>
      <c r="P17" s="6">
        <v>468</v>
      </c>
      <c r="Q17" s="28">
        <v>1853</v>
      </c>
      <c r="R17" s="11">
        <f>+Q17/P17</f>
        <v>3.9594017094017095</v>
      </c>
      <c r="S17" s="38"/>
      <c r="U17" s="18" t="s">
        <v>2</v>
      </c>
      <c r="V17" s="7" t="s">
        <v>4</v>
      </c>
      <c r="W17" s="10">
        <v>5</v>
      </c>
      <c r="X17" s="10" t="s">
        <v>24</v>
      </c>
      <c r="Y17" s="10" t="s">
        <v>71</v>
      </c>
      <c r="Z17" s="111">
        <f>+SUM(AC17,AF17,AI17,AL17,AO17,AR17,AU17,AX17)</f>
        <v>1947</v>
      </c>
      <c r="AA17" s="112">
        <f>+SUM(AD17,AG17,AJ17,AM17,AP17,AS17,AV17,AY17)</f>
        <v>7528</v>
      </c>
      <c r="AB17" s="113">
        <f>+AA17/Z17</f>
        <v>3.8664612223934256</v>
      </c>
      <c r="AC17" s="7">
        <v>560</v>
      </c>
      <c r="AD17" s="26">
        <v>1871</v>
      </c>
      <c r="AE17" s="38">
        <f>+AD17/AC17</f>
        <v>3.3410714285714285</v>
      </c>
      <c r="AF17" s="77">
        <v>531</v>
      </c>
      <c r="AG17" s="39">
        <v>2039</v>
      </c>
      <c r="AH17" s="11">
        <f>+AG17/AF17</f>
        <v>3.8399246704331449</v>
      </c>
      <c r="AI17" s="52">
        <v>347</v>
      </c>
      <c r="AJ17" s="51">
        <v>1511</v>
      </c>
      <c r="AK17" s="57">
        <f>+AJ17/AI17</f>
        <v>4.3544668587896256</v>
      </c>
      <c r="AL17" s="33">
        <v>289</v>
      </c>
      <c r="AM17" s="39">
        <v>1280</v>
      </c>
      <c r="AN17" s="11">
        <f>+AM17/AL17</f>
        <v>4.429065743944637</v>
      </c>
      <c r="AO17" s="6">
        <v>220</v>
      </c>
      <c r="AP17" s="39">
        <v>827</v>
      </c>
      <c r="AQ17" s="38">
        <f>+AP17/AO17</f>
        <v>3.7590909090909093</v>
      </c>
      <c r="AR17" s="33"/>
      <c r="AS17" s="86"/>
      <c r="AT17" s="11"/>
      <c r="AU17" s="6"/>
      <c r="AV17" s="7"/>
      <c r="AW17" s="11"/>
      <c r="AX17" s="6"/>
      <c r="AY17" s="7"/>
      <c r="AZ17" s="8"/>
    </row>
    <row r="18" spans="2:52">
      <c r="B18" s="18" t="s">
        <v>22</v>
      </c>
      <c r="C18" s="7" t="s">
        <v>23</v>
      </c>
      <c r="D18" s="26">
        <v>7.5</v>
      </c>
      <c r="E18" s="10" t="s">
        <v>24</v>
      </c>
      <c r="F18" s="10" t="s">
        <v>72</v>
      </c>
      <c r="G18" s="92">
        <f t="shared" ref="G18:G36" si="0">+J18+M18+P18+AC18+AF18+AI18+AL18+AL18+AO18</f>
        <v>4140</v>
      </c>
      <c r="H18" s="93">
        <f t="shared" ref="H18:H36" si="1">+K18+N18+Q18+AD18+AG18+AJ18+AM18+AM18+AP18</f>
        <v>17892</v>
      </c>
      <c r="I18" s="94">
        <f t="shared" ref="I18:I22" si="2">+H18/G18</f>
        <v>4.321739130434783</v>
      </c>
      <c r="J18" s="7">
        <v>244</v>
      </c>
      <c r="K18" s="7">
        <v>1225</v>
      </c>
      <c r="L18" s="11">
        <f t="shared" ref="L18:L22" si="3">+K18/J18</f>
        <v>5.0204918032786887</v>
      </c>
      <c r="M18" s="39">
        <v>570</v>
      </c>
      <c r="N18" s="7">
        <v>2470</v>
      </c>
      <c r="O18" s="38">
        <f t="shared" ref="O18:O54" si="4">+N18/M18</f>
        <v>4.333333333333333</v>
      </c>
      <c r="P18" s="6">
        <v>628</v>
      </c>
      <c r="Q18" s="7">
        <v>2565</v>
      </c>
      <c r="R18" s="11">
        <f t="shared" ref="R18:R54" si="5">+Q18/P18</f>
        <v>4.0843949044585983</v>
      </c>
      <c r="S18" s="38"/>
      <c r="U18" s="18" t="s">
        <v>22</v>
      </c>
      <c r="V18" s="7" t="s">
        <v>23</v>
      </c>
      <c r="W18" s="26">
        <v>7.5</v>
      </c>
      <c r="X18" s="10" t="s">
        <v>24</v>
      </c>
      <c r="Y18" s="10" t="s">
        <v>72</v>
      </c>
      <c r="Z18" s="111">
        <f t="shared" ref="Z18:Z58" si="6">+SUM(AC18,AF18,AI18,AL18,AO18,AR18,AU18,AX18)</f>
        <v>2407</v>
      </c>
      <c r="AA18" s="112">
        <f t="shared" ref="AA18:AA58" si="7">+SUM(AD18,AG18,AJ18,AM18,AP18,AS18,AV18,AY18)</f>
        <v>10214</v>
      </c>
      <c r="AB18" s="113">
        <f t="shared" ref="AB18:AB58" si="8">+AA18/Z18</f>
        <v>4.2434565849605317</v>
      </c>
      <c r="AC18" s="7">
        <v>986</v>
      </c>
      <c r="AD18" s="26">
        <v>3641</v>
      </c>
      <c r="AE18" s="38">
        <f t="shared" ref="AE18:AE30" si="9">+AD18/AC18</f>
        <v>3.6926977687626774</v>
      </c>
      <c r="AF18" s="77">
        <v>606</v>
      </c>
      <c r="AG18" s="39">
        <v>2603</v>
      </c>
      <c r="AH18" s="11">
        <f t="shared" ref="AH18:AH55" si="10">+AG18/AF18</f>
        <v>4.2953795379537958</v>
      </c>
      <c r="AI18" s="52">
        <v>362</v>
      </c>
      <c r="AJ18" s="51">
        <v>1766</v>
      </c>
      <c r="AK18" s="57">
        <f t="shared" ref="AK18:AK55" si="11">+AJ18/AI18</f>
        <v>4.8784530386740332</v>
      </c>
      <c r="AL18" s="33">
        <v>291</v>
      </c>
      <c r="AM18" s="39">
        <v>1418</v>
      </c>
      <c r="AN18" s="11">
        <f>+AM18/AL18</f>
        <v>4.8728522336769755</v>
      </c>
      <c r="AO18" s="6">
        <v>162</v>
      </c>
      <c r="AP18" s="39">
        <v>786</v>
      </c>
      <c r="AQ18" s="38">
        <f t="shared" ref="AQ18:AQ58" si="12">+AP18/AO18</f>
        <v>4.8518518518518521</v>
      </c>
      <c r="AR18" s="33"/>
      <c r="AS18" s="39"/>
      <c r="AT18" s="11"/>
      <c r="AU18" s="6"/>
      <c r="AV18" s="7"/>
      <c r="AW18" s="11"/>
      <c r="AX18" s="6"/>
      <c r="AY18" s="7"/>
      <c r="AZ18" s="8"/>
    </row>
    <row r="19" spans="2:52">
      <c r="B19" s="18" t="s">
        <v>88</v>
      </c>
      <c r="C19" s="28" t="s">
        <v>23</v>
      </c>
      <c r="D19" s="10">
        <v>7.5</v>
      </c>
      <c r="E19" s="10" t="s">
        <v>48</v>
      </c>
      <c r="F19" s="10" t="s">
        <v>68</v>
      </c>
      <c r="G19" s="92">
        <f t="shared" si="0"/>
        <v>1233</v>
      </c>
      <c r="H19" s="93">
        <f t="shared" si="1"/>
        <v>4924</v>
      </c>
      <c r="I19" s="94">
        <f t="shared" si="2"/>
        <v>3.9935117599351178</v>
      </c>
      <c r="J19" s="7">
        <v>48</v>
      </c>
      <c r="K19" s="7">
        <v>185</v>
      </c>
      <c r="L19" s="11">
        <f t="shared" si="3"/>
        <v>3.8541666666666665</v>
      </c>
      <c r="M19" s="7">
        <v>160</v>
      </c>
      <c r="N19" s="28">
        <v>676</v>
      </c>
      <c r="O19" s="38">
        <f t="shared" si="4"/>
        <v>4.2249999999999996</v>
      </c>
      <c r="P19" s="6">
        <v>246</v>
      </c>
      <c r="Q19" s="28">
        <v>1064</v>
      </c>
      <c r="R19" s="11">
        <f t="shared" si="5"/>
        <v>4.3252032520325203</v>
      </c>
      <c r="S19" s="38"/>
      <c r="U19" s="18" t="s">
        <v>88</v>
      </c>
      <c r="V19" s="28" t="s">
        <v>23</v>
      </c>
      <c r="W19" s="10">
        <v>7.5</v>
      </c>
      <c r="X19" s="10" t="s">
        <v>48</v>
      </c>
      <c r="Y19" s="10" t="s">
        <v>68</v>
      </c>
      <c r="Z19" s="111">
        <f t="shared" si="6"/>
        <v>743</v>
      </c>
      <c r="AA19" s="112">
        <f t="shared" si="7"/>
        <v>2877</v>
      </c>
      <c r="AB19" s="113">
        <f t="shared" si="8"/>
        <v>3.8721399730820996</v>
      </c>
      <c r="AC19" s="7">
        <v>367</v>
      </c>
      <c r="AD19" s="26">
        <v>1491</v>
      </c>
      <c r="AE19" s="38">
        <f t="shared" si="9"/>
        <v>4.0626702997275208</v>
      </c>
      <c r="AF19" s="77">
        <v>190</v>
      </c>
      <c r="AG19" s="39">
        <v>806</v>
      </c>
      <c r="AH19" s="11">
        <f t="shared" si="10"/>
        <v>4.242105263157895</v>
      </c>
      <c r="AI19" s="52">
        <v>97</v>
      </c>
      <c r="AJ19" s="51">
        <v>426</v>
      </c>
      <c r="AK19" s="57">
        <f t="shared" si="11"/>
        <v>4.391752577319588</v>
      </c>
      <c r="AL19" s="33">
        <v>36</v>
      </c>
      <c r="AM19" s="39">
        <v>122</v>
      </c>
      <c r="AN19" s="11">
        <f t="shared" ref="AN19:AN56" si="13">+AM19/AL19</f>
        <v>3.3888888888888888</v>
      </c>
      <c r="AO19" s="6">
        <v>53</v>
      </c>
      <c r="AP19" s="39">
        <v>32</v>
      </c>
      <c r="AQ19" s="38">
        <f t="shared" si="12"/>
        <v>0.60377358490566035</v>
      </c>
      <c r="AR19" s="33"/>
      <c r="AS19" s="39"/>
      <c r="AT19" s="11"/>
      <c r="AU19" s="6"/>
      <c r="AV19" s="7"/>
      <c r="AW19" s="11"/>
      <c r="AX19" s="6"/>
      <c r="AY19" s="7"/>
      <c r="AZ19" s="8"/>
    </row>
    <row r="20" spans="2:52">
      <c r="B20" s="18" t="s">
        <v>25</v>
      </c>
      <c r="C20" s="28" t="s">
        <v>58</v>
      </c>
      <c r="D20" s="10">
        <v>5</v>
      </c>
      <c r="E20" s="10" t="s">
        <v>24</v>
      </c>
      <c r="F20" s="10" t="s">
        <v>68</v>
      </c>
      <c r="G20" s="92">
        <f t="shared" si="0"/>
        <v>2444</v>
      </c>
      <c r="H20" s="93">
        <f t="shared" si="1"/>
        <v>12594</v>
      </c>
      <c r="I20" s="94">
        <f t="shared" si="2"/>
        <v>5.1530278232405893</v>
      </c>
      <c r="J20" s="28">
        <v>163</v>
      </c>
      <c r="K20" s="28">
        <v>1035</v>
      </c>
      <c r="L20" s="11">
        <f t="shared" si="3"/>
        <v>6.3496932515337425</v>
      </c>
      <c r="M20" s="7">
        <v>354</v>
      </c>
      <c r="N20" s="28">
        <v>1823</v>
      </c>
      <c r="O20" s="38">
        <f t="shared" si="4"/>
        <v>5.1497175141242941</v>
      </c>
      <c r="P20" s="6">
        <v>394</v>
      </c>
      <c r="Q20" s="28">
        <v>2048</v>
      </c>
      <c r="R20" s="11">
        <f t="shared" si="5"/>
        <v>5.1979695431472077</v>
      </c>
      <c r="S20" s="38"/>
      <c r="U20" s="18" t="s">
        <v>25</v>
      </c>
      <c r="V20" s="28" t="s">
        <v>58</v>
      </c>
      <c r="W20" s="10">
        <v>5</v>
      </c>
      <c r="X20" s="10" t="s">
        <v>24</v>
      </c>
      <c r="Y20" s="10" t="s">
        <v>68</v>
      </c>
      <c r="Z20" s="111">
        <f t="shared" si="6"/>
        <v>1405</v>
      </c>
      <c r="AA20" s="112">
        <f t="shared" si="7"/>
        <v>6934</v>
      </c>
      <c r="AB20" s="113">
        <f t="shared" si="8"/>
        <v>4.9352313167259787</v>
      </c>
      <c r="AC20" s="7">
        <v>570</v>
      </c>
      <c r="AD20" s="26">
        <v>2544</v>
      </c>
      <c r="AE20" s="38">
        <f t="shared" si="9"/>
        <v>4.4631578947368418</v>
      </c>
      <c r="AF20" s="77">
        <v>413</v>
      </c>
      <c r="AG20" s="39">
        <v>2038</v>
      </c>
      <c r="AH20" s="11">
        <f t="shared" si="10"/>
        <v>4.9346246973365622</v>
      </c>
      <c r="AI20" s="52">
        <v>209</v>
      </c>
      <c r="AJ20" s="51">
        <v>1261</v>
      </c>
      <c r="AK20" s="57">
        <f t="shared" si="11"/>
        <v>6.0334928229665072</v>
      </c>
      <c r="AL20" s="33">
        <v>128</v>
      </c>
      <c r="AM20" s="39">
        <v>754</v>
      </c>
      <c r="AN20" s="11">
        <f t="shared" si="13"/>
        <v>5.890625</v>
      </c>
      <c r="AO20" s="6">
        <v>85</v>
      </c>
      <c r="AP20" s="39">
        <v>337</v>
      </c>
      <c r="AQ20" s="38">
        <f t="shared" si="12"/>
        <v>3.9647058823529413</v>
      </c>
      <c r="AR20" s="33"/>
      <c r="AS20" s="39"/>
      <c r="AT20" s="11"/>
      <c r="AU20" s="6"/>
      <c r="AV20" s="7"/>
      <c r="AW20" s="11"/>
      <c r="AX20" s="6"/>
      <c r="AY20" s="7"/>
      <c r="AZ20" s="8"/>
    </row>
    <row r="21" spans="2:52">
      <c r="B21" s="18" t="s">
        <v>26</v>
      </c>
      <c r="C21" s="28" t="s">
        <v>23</v>
      </c>
      <c r="D21" s="10">
        <v>7.5</v>
      </c>
      <c r="E21" s="10" t="s">
        <v>48</v>
      </c>
      <c r="F21" s="10" t="s">
        <v>70</v>
      </c>
      <c r="G21" s="92">
        <f t="shared" si="0"/>
        <v>1869</v>
      </c>
      <c r="H21" s="93">
        <f t="shared" si="1"/>
        <v>7331</v>
      </c>
      <c r="I21" s="94">
        <f t="shared" si="2"/>
        <v>3.9224184055644731</v>
      </c>
      <c r="J21" s="7">
        <v>76</v>
      </c>
      <c r="K21" s="28">
        <v>346</v>
      </c>
      <c r="L21" s="11">
        <f t="shared" si="3"/>
        <v>4.5526315789473681</v>
      </c>
      <c r="M21" s="7">
        <v>311</v>
      </c>
      <c r="N21" s="28">
        <v>1271</v>
      </c>
      <c r="O21" s="38">
        <f t="shared" si="4"/>
        <v>4.086816720257235</v>
      </c>
      <c r="P21" s="6">
        <v>343</v>
      </c>
      <c r="Q21" s="28">
        <v>1426</v>
      </c>
      <c r="R21" s="11">
        <f t="shared" si="5"/>
        <v>4.1574344023323615</v>
      </c>
      <c r="S21" s="38"/>
      <c r="U21" s="18" t="s">
        <v>26</v>
      </c>
      <c r="V21" s="28" t="s">
        <v>23</v>
      </c>
      <c r="W21" s="10">
        <v>7.5</v>
      </c>
      <c r="X21" s="10" t="s">
        <v>48</v>
      </c>
      <c r="Y21" s="10" t="s">
        <v>70</v>
      </c>
      <c r="Z21" s="111">
        <f t="shared" si="6"/>
        <v>1075</v>
      </c>
      <c r="AA21" s="112">
        <f t="shared" si="7"/>
        <v>4051</v>
      </c>
      <c r="AB21" s="113">
        <f t="shared" si="8"/>
        <v>3.7683720930232556</v>
      </c>
      <c r="AC21" s="7">
        <v>471</v>
      </c>
      <c r="AD21" s="26">
        <v>1798</v>
      </c>
      <c r="AE21" s="38">
        <f t="shared" si="9"/>
        <v>3.8174097664543525</v>
      </c>
      <c r="AF21" s="77">
        <v>315</v>
      </c>
      <c r="AG21" s="39">
        <v>1264</v>
      </c>
      <c r="AH21" s="11">
        <f t="shared" si="10"/>
        <v>4.0126984126984127</v>
      </c>
      <c r="AI21" s="52">
        <v>156</v>
      </c>
      <c r="AJ21" s="51">
        <v>657</v>
      </c>
      <c r="AK21" s="57">
        <f t="shared" si="11"/>
        <v>4.2115384615384617</v>
      </c>
      <c r="AL21" s="33">
        <v>64</v>
      </c>
      <c r="AM21" s="39">
        <v>237</v>
      </c>
      <c r="AN21" s="11">
        <f t="shared" si="13"/>
        <v>3.703125</v>
      </c>
      <c r="AO21" s="6">
        <v>69</v>
      </c>
      <c r="AP21" s="39">
        <v>95</v>
      </c>
      <c r="AQ21" s="38">
        <f t="shared" si="12"/>
        <v>1.3768115942028984</v>
      </c>
      <c r="AR21" s="6"/>
      <c r="AS21" s="7"/>
      <c r="AT21" s="11"/>
      <c r="AU21" s="6"/>
      <c r="AV21" s="28"/>
      <c r="AW21" s="11"/>
      <c r="AX21" s="6"/>
      <c r="AY21" s="7"/>
      <c r="AZ21" s="8"/>
    </row>
    <row r="22" spans="2:52">
      <c r="B22" s="18" t="s">
        <v>27</v>
      </c>
      <c r="C22" s="28" t="s">
        <v>23</v>
      </c>
      <c r="D22" s="10">
        <v>7.5</v>
      </c>
      <c r="E22" s="10" t="s">
        <v>24</v>
      </c>
      <c r="F22" s="10" t="s">
        <v>75</v>
      </c>
      <c r="G22" s="92">
        <f t="shared" si="0"/>
        <v>3585</v>
      </c>
      <c r="H22" s="93">
        <f t="shared" si="1"/>
        <v>13709</v>
      </c>
      <c r="I22" s="94">
        <f t="shared" si="2"/>
        <v>3.8239888423988844</v>
      </c>
      <c r="J22" s="28">
        <v>300</v>
      </c>
      <c r="K22" s="28">
        <v>1308</v>
      </c>
      <c r="L22" s="11">
        <f t="shared" si="3"/>
        <v>4.3600000000000003</v>
      </c>
      <c r="M22" s="7">
        <v>547</v>
      </c>
      <c r="N22" s="28">
        <v>2156</v>
      </c>
      <c r="O22" s="38">
        <f t="shared" si="4"/>
        <v>3.9414990859232177</v>
      </c>
      <c r="P22" s="6">
        <v>700</v>
      </c>
      <c r="Q22" s="28">
        <v>2558</v>
      </c>
      <c r="R22" s="11">
        <f t="shared" si="5"/>
        <v>3.6542857142857144</v>
      </c>
      <c r="S22" s="38"/>
      <c r="U22" s="18" t="s">
        <v>27</v>
      </c>
      <c r="V22" s="28" t="s">
        <v>23</v>
      </c>
      <c r="W22" s="10">
        <v>7.5</v>
      </c>
      <c r="X22" s="10" t="s">
        <v>24</v>
      </c>
      <c r="Y22" s="10" t="s">
        <v>75</v>
      </c>
      <c r="Z22" s="111">
        <f t="shared" si="6"/>
        <v>1836</v>
      </c>
      <c r="AA22" s="112">
        <f t="shared" si="7"/>
        <v>6817</v>
      </c>
      <c r="AB22" s="113">
        <f t="shared" si="8"/>
        <v>3.7129629629629628</v>
      </c>
      <c r="AC22" s="7">
        <v>829</v>
      </c>
      <c r="AD22" s="26">
        <v>2638</v>
      </c>
      <c r="AE22" s="38">
        <f t="shared" si="9"/>
        <v>3.1821471652593485</v>
      </c>
      <c r="AF22" s="77">
        <v>542</v>
      </c>
      <c r="AG22" s="39">
        <v>2042</v>
      </c>
      <c r="AH22" s="11">
        <f t="shared" si="10"/>
        <v>3.7675276752767526</v>
      </c>
      <c r="AI22" s="52">
        <v>263</v>
      </c>
      <c r="AJ22" s="51">
        <v>1267</v>
      </c>
      <c r="AK22" s="57">
        <f t="shared" si="11"/>
        <v>4.8174904942965782</v>
      </c>
      <c r="AL22" s="33">
        <v>202</v>
      </c>
      <c r="AM22" s="39">
        <v>870</v>
      </c>
      <c r="AN22" s="11">
        <f t="shared" si="13"/>
        <v>4.3069306930693072</v>
      </c>
      <c r="AO22" s="97">
        <v>0</v>
      </c>
      <c r="AP22" s="51">
        <v>0</v>
      </c>
      <c r="AQ22" s="38"/>
      <c r="AR22" s="33"/>
      <c r="AS22" s="39"/>
      <c r="AT22" s="11"/>
      <c r="AU22" s="6"/>
      <c r="AV22" s="28"/>
      <c r="AW22" s="11"/>
      <c r="AX22" s="6"/>
      <c r="AY22" s="7"/>
      <c r="AZ22" s="8"/>
    </row>
    <row r="23" spans="2:52">
      <c r="B23" s="18" t="s">
        <v>108</v>
      </c>
      <c r="C23" s="28" t="s">
        <v>109</v>
      </c>
      <c r="D23" s="10">
        <v>6</v>
      </c>
      <c r="E23" s="10" t="s">
        <v>24</v>
      </c>
      <c r="F23" s="10" t="s">
        <v>110</v>
      </c>
      <c r="G23" s="92"/>
      <c r="H23" s="93"/>
      <c r="I23" s="94"/>
      <c r="J23" s="28"/>
      <c r="K23" s="28"/>
      <c r="L23" s="11"/>
      <c r="M23" s="7"/>
      <c r="N23" s="28"/>
      <c r="O23" s="38"/>
      <c r="P23" s="6"/>
      <c r="Q23" s="28"/>
      <c r="R23" s="11"/>
      <c r="S23" s="38"/>
      <c r="U23" s="18" t="s">
        <v>108</v>
      </c>
      <c r="V23" s="28" t="s">
        <v>109</v>
      </c>
      <c r="W23" s="10">
        <v>6</v>
      </c>
      <c r="X23" s="10" t="s">
        <v>24</v>
      </c>
      <c r="Y23" s="10" t="s">
        <v>110</v>
      </c>
      <c r="Z23" s="111">
        <f t="shared" si="6"/>
        <v>0</v>
      </c>
      <c r="AA23" s="112">
        <f t="shared" si="7"/>
        <v>0</v>
      </c>
      <c r="AB23" s="113" t="e">
        <f t="shared" si="8"/>
        <v>#DIV/0!</v>
      </c>
      <c r="AC23" s="7"/>
      <c r="AD23" s="26"/>
      <c r="AE23" s="38"/>
      <c r="AF23" s="77"/>
      <c r="AG23" s="39"/>
      <c r="AH23" s="11"/>
      <c r="AI23" s="52"/>
      <c r="AJ23" s="51"/>
      <c r="AK23" s="57"/>
      <c r="AL23" s="33"/>
      <c r="AM23" s="39"/>
      <c r="AN23" s="11"/>
      <c r="AO23" s="6"/>
      <c r="AP23" s="39"/>
      <c r="AQ23" s="38"/>
      <c r="AR23" s="33"/>
      <c r="AS23" s="39"/>
      <c r="AT23" s="11"/>
      <c r="AU23" s="6"/>
      <c r="AV23" s="7"/>
      <c r="AW23" s="11"/>
      <c r="AX23" s="6"/>
      <c r="AY23" s="7"/>
      <c r="AZ23" s="8"/>
    </row>
    <row r="24" spans="2:52">
      <c r="B24" s="18" t="s">
        <v>39</v>
      </c>
      <c r="C24" s="28" t="s">
        <v>23</v>
      </c>
      <c r="D24" s="26">
        <v>7.5</v>
      </c>
      <c r="E24" s="10" t="s">
        <v>24</v>
      </c>
      <c r="F24" s="10" t="s">
        <v>70</v>
      </c>
      <c r="G24" s="92">
        <f t="shared" si="0"/>
        <v>2460</v>
      </c>
      <c r="H24" s="93">
        <f t="shared" si="1"/>
        <v>10304</v>
      </c>
      <c r="I24" s="94">
        <f t="shared" ref="I24" si="14">+H24/G24</f>
        <v>4.1886178861788617</v>
      </c>
      <c r="J24" s="28">
        <v>119</v>
      </c>
      <c r="K24" s="28">
        <v>473</v>
      </c>
      <c r="L24" s="11">
        <f>+K24/J24</f>
        <v>3.9747899159663866</v>
      </c>
      <c r="M24" s="7">
        <v>375</v>
      </c>
      <c r="N24" s="28">
        <v>1587</v>
      </c>
      <c r="O24" s="38">
        <f>+N24/M24</f>
        <v>4.2320000000000002</v>
      </c>
      <c r="P24" s="6">
        <v>452</v>
      </c>
      <c r="Q24" s="28">
        <v>1967</v>
      </c>
      <c r="R24" s="11">
        <f t="shared" si="5"/>
        <v>4.3517699115044248</v>
      </c>
      <c r="S24" s="38"/>
      <c r="U24" s="18" t="s">
        <v>39</v>
      </c>
      <c r="V24" s="28" t="s">
        <v>23</v>
      </c>
      <c r="W24" s="26">
        <v>7.5</v>
      </c>
      <c r="X24" s="10" t="s">
        <v>24</v>
      </c>
      <c r="Y24" s="10" t="s">
        <v>70</v>
      </c>
      <c r="Z24" s="111">
        <f t="shared" si="6"/>
        <v>1402</v>
      </c>
      <c r="AA24" s="112">
        <f t="shared" si="7"/>
        <v>5789</v>
      </c>
      <c r="AB24" s="113">
        <f t="shared" si="8"/>
        <v>4.1291012838801713</v>
      </c>
      <c r="AC24" s="7">
        <v>637</v>
      </c>
      <c r="AD24" s="26">
        <v>2545</v>
      </c>
      <c r="AE24" s="38">
        <f t="shared" si="9"/>
        <v>3.9952904238618525</v>
      </c>
      <c r="AF24" s="77">
        <v>390</v>
      </c>
      <c r="AG24" s="39">
        <v>1684</v>
      </c>
      <c r="AH24" s="11">
        <f t="shared" si="10"/>
        <v>4.3179487179487177</v>
      </c>
      <c r="AI24" s="52">
        <v>212</v>
      </c>
      <c r="AJ24" s="51">
        <v>1005</v>
      </c>
      <c r="AK24" s="57">
        <f t="shared" si="11"/>
        <v>4.7405660377358494</v>
      </c>
      <c r="AL24" s="33">
        <v>112</v>
      </c>
      <c r="AM24" s="39">
        <v>488</v>
      </c>
      <c r="AN24" s="11">
        <f t="shared" si="13"/>
        <v>4.3571428571428568</v>
      </c>
      <c r="AO24" s="6">
        <v>51</v>
      </c>
      <c r="AP24" s="39">
        <v>67</v>
      </c>
      <c r="AQ24" s="38">
        <f t="shared" si="12"/>
        <v>1.3137254901960784</v>
      </c>
      <c r="AR24" s="33"/>
      <c r="AS24" s="39"/>
      <c r="AT24" s="11"/>
      <c r="AU24" s="6"/>
      <c r="AV24" s="7"/>
      <c r="AW24" s="11"/>
      <c r="AX24" s="6"/>
      <c r="AY24" s="7"/>
      <c r="AZ24" s="8"/>
    </row>
    <row r="25" spans="2:52">
      <c r="B25" s="18" t="s">
        <v>38</v>
      </c>
      <c r="C25" s="28" t="s">
        <v>4</v>
      </c>
      <c r="D25" s="10">
        <v>5</v>
      </c>
      <c r="E25" s="10" t="s">
        <v>24</v>
      </c>
      <c r="F25" s="10" t="s">
        <v>68</v>
      </c>
      <c r="G25" s="92">
        <f t="shared" si="0"/>
        <v>1272</v>
      </c>
      <c r="H25" s="93">
        <f t="shared" si="1"/>
        <v>5682</v>
      </c>
      <c r="I25" s="94">
        <f t="shared" ref="I25" si="15">+H25/G25</f>
        <v>4.466981132075472</v>
      </c>
      <c r="J25" s="28"/>
      <c r="K25" s="28"/>
      <c r="L25" s="11"/>
      <c r="M25" s="7">
        <v>171</v>
      </c>
      <c r="N25" s="7">
        <v>782</v>
      </c>
      <c r="O25" s="38">
        <f t="shared" ref="O25" si="16">+N25/M25</f>
        <v>4.5730994152046787</v>
      </c>
      <c r="P25" s="6">
        <v>236</v>
      </c>
      <c r="Q25" s="28">
        <v>1075</v>
      </c>
      <c r="R25" s="11">
        <f t="shared" si="5"/>
        <v>4.5550847457627119</v>
      </c>
      <c r="S25" s="38"/>
      <c r="U25" s="18" t="s">
        <v>38</v>
      </c>
      <c r="V25" s="28" t="s">
        <v>4</v>
      </c>
      <c r="W25" s="10">
        <v>5</v>
      </c>
      <c r="X25" s="10" t="s">
        <v>24</v>
      </c>
      <c r="Y25" s="10" t="s">
        <v>68</v>
      </c>
      <c r="Z25" s="111">
        <f t="shared" si="6"/>
        <v>790</v>
      </c>
      <c r="AA25" s="112">
        <f t="shared" si="7"/>
        <v>3465</v>
      </c>
      <c r="AB25" s="113">
        <f t="shared" si="8"/>
        <v>4.3860759493670889</v>
      </c>
      <c r="AC25" s="7">
        <v>331</v>
      </c>
      <c r="AD25" s="26">
        <v>1332</v>
      </c>
      <c r="AE25" s="38">
        <f t="shared" si="9"/>
        <v>4.02416918429003</v>
      </c>
      <c r="AF25" s="77">
        <v>233</v>
      </c>
      <c r="AG25" s="39">
        <v>1027</v>
      </c>
      <c r="AH25" s="11">
        <f t="shared" si="10"/>
        <v>4.407725321888412</v>
      </c>
      <c r="AI25" s="52">
        <v>119</v>
      </c>
      <c r="AJ25" s="51">
        <v>602</v>
      </c>
      <c r="AK25" s="57">
        <f t="shared" si="11"/>
        <v>5.0588235294117645</v>
      </c>
      <c r="AL25" s="33">
        <v>75</v>
      </c>
      <c r="AM25" s="39">
        <v>360</v>
      </c>
      <c r="AN25" s="11">
        <f t="shared" si="13"/>
        <v>4.8</v>
      </c>
      <c r="AO25" s="6">
        <v>32</v>
      </c>
      <c r="AP25" s="39">
        <v>144</v>
      </c>
      <c r="AQ25" s="38">
        <f t="shared" si="12"/>
        <v>4.5</v>
      </c>
      <c r="AR25" s="33"/>
      <c r="AS25" s="39"/>
      <c r="AT25" s="11"/>
      <c r="AU25" s="6"/>
      <c r="AV25" s="7"/>
      <c r="AW25" s="11"/>
      <c r="AX25" s="6"/>
      <c r="AY25" s="7"/>
      <c r="AZ25" s="8"/>
    </row>
    <row r="26" spans="2:52">
      <c r="B26" s="18" t="s">
        <v>54</v>
      </c>
      <c r="C26" s="28" t="s">
        <v>23</v>
      </c>
      <c r="D26" s="10">
        <v>7.5</v>
      </c>
      <c r="E26" s="10" t="s">
        <v>48</v>
      </c>
      <c r="F26" s="10" t="s">
        <v>72</v>
      </c>
      <c r="G26" s="92">
        <f t="shared" si="0"/>
        <v>2608</v>
      </c>
      <c r="H26" s="93">
        <f t="shared" si="1"/>
        <v>10854</v>
      </c>
      <c r="I26" s="94">
        <f>+H26/G26</f>
        <v>4.16180981595092</v>
      </c>
      <c r="J26" s="7"/>
      <c r="K26" s="7"/>
      <c r="L26" s="11"/>
      <c r="M26" s="7">
        <v>386</v>
      </c>
      <c r="N26" s="28">
        <v>1614</v>
      </c>
      <c r="O26" s="38">
        <f>+N26/M26</f>
        <v>4.1813471502590671</v>
      </c>
      <c r="P26" s="6">
        <v>533</v>
      </c>
      <c r="Q26" s="28">
        <v>2270</v>
      </c>
      <c r="R26" s="11">
        <f t="shared" si="5"/>
        <v>4.2589118198874294</v>
      </c>
      <c r="S26" s="38"/>
      <c r="U26" s="18" t="s">
        <v>54</v>
      </c>
      <c r="V26" s="28" t="s">
        <v>23</v>
      </c>
      <c r="W26" s="10">
        <v>7.5</v>
      </c>
      <c r="X26" s="10" t="s">
        <v>48</v>
      </c>
      <c r="Y26" s="10" t="s">
        <v>72</v>
      </c>
      <c r="Z26" s="111">
        <f t="shared" si="6"/>
        <v>1689</v>
      </c>
      <c r="AA26" s="112">
        <f t="shared" si="7"/>
        <v>6970</v>
      </c>
      <c r="AB26" s="113">
        <f t="shared" si="8"/>
        <v>4.1267021906453527</v>
      </c>
      <c r="AC26" s="7">
        <v>802</v>
      </c>
      <c r="AD26" s="26">
        <v>3072</v>
      </c>
      <c r="AE26" s="38">
        <f t="shared" si="9"/>
        <v>3.8304239401496258</v>
      </c>
      <c r="AF26" s="77">
        <v>537</v>
      </c>
      <c r="AG26" s="39">
        <v>2263</v>
      </c>
      <c r="AH26" s="11">
        <f t="shared" si="10"/>
        <v>4.2141527001862196</v>
      </c>
      <c r="AI26" s="52">
        <v>281</v>
      </c>
      <c r="AJ26" s="51">
        <v>1291</v>
      </c>
      <c r="AK26" s="57">
        <f t="shared" si="11"/>
        <v>4.5943060498220643</v>
      </c>
      <c r="AL26" s="33"/>
      <c r="AM26" s="39"/>
      <c r="AN26" s="11" t="e">
        <f t="shared" si="13"/>
        <v>#DIV/0!</v>
      </c>
      <c r="AO26" s="6">
        <v>69</v>
      </c>
      <c r="AP26" s="39">
        <v>344</v>
      </c>
      <c r="AQ26" s="38">
        <f t="shared" si="12"/>
        <v>4.9855072463768115</v>
      </c>
      <c r="AR26" s="33"/>
      <c r="AS26" s="39"/>
      <c r="AT26" s="11"/>
      <c r="AU26" s="6"/>
      <c r="AV26" s="7"/>
      <c r="AW26" s="11"/>
      <c r="AX26" s="6"/>
      <c r="AY26" s="7"/>
      <c r="AZ26" s="8"/>
    </row>
    <row r="27" spans="2:52">
      <c r="B27" s="18" t="s">
        <v>55</v>
      </c>
      <c r="C27" s="28" t="s">
        <v>57</v>
      </c>
      <c r="D27" s="36" t="s">
        <v>60</v>
      </c>
      <c r="E27" s="10" t="s">
        <v>15</v>
      </c>
      <c r="F27" s="10" t="s">
        <v>72</v>
      </c>
      <c r="G27" s="92">
        <f t="shared" si="0"/>
        <v>6138</v>
      </c>
      <c r="H27" s="93">
        <f t="shared" si="1"/>
        <v>27321</v>
      </c>
      <c r="I27" s="94">
        <f t="shared" ref="I27" si="17">+H27/G27</f>
        <v>4.4511241446725318</v>
      </c>
      <c r="J27" s="7"/>
      <c r="K27" s="7"/>
      <c r="L27" s="11"/>
      <c r="M27" s="7">
        <v>719</v>
      </c>
      <c r="N27" s="28">
        <v>3508</v>
      </c>
      <c r="O27" s="38">
        <f t="shared" ref="O27" si="18">+N27/M27</f>
        <v>4.8789986091794155</v>
      </c>
      <c r="P27" s="6">
        <v>1043</v>
      </c>
      <c r="Q27" s="28">
        <v>4546</v>
      </c>
      <c r="R27" s="11">
        <f t="shared" si="5"/>
        <v>4.3585810162991372</v>
      </c>
      <c r="S27" s="38"/>
      <c r="U27" s="18" t="s">
        <v>55</v>
      </c>
      <c r="V27" s="28" t="s">
        <v>57</v>
      </c>
      <c r="W27" s="36" t="s">
        <v>60</v>
      </c>
      <c r="X27" s="10" t="s">
        <v>15</v>
      </c>
      <c r="Y27" s="10" t="s">
        <v>72</v>
      </c>
      <c r="Z27" s="111">
        <f t="shared" si="6"/>
        <v>3923</v>
      </c>
      <c r="AA27" s="112">
        <f t="shared" si="7"/>
        <v>17285</v>
      </c>
      <c r="AB27" s="113">
        <f t="shared" si="8"/>
        <v>4.4060667856232474</v>
      </c>
      <c r="AC27" s="7">
        <v>1458</v>
      </c>
      <c r="AD27" s="26">
        <v>5560</v>
      </c>
      <c r="AE27" s="38">
        <f t="shared" si="9"/>
        <v>3.8134430727023321</v>
      </c>
      <c r="AF27" s="77">
        <v>922</v>
      </c>
      <c r="AG27" s="39">
        <v>4134</v>
      </c>
      <c r="AH27" s="11">
        <f t="shared" si="10"/>
        <v>4.4837310195227769</v>
      </c>
      <c r="AI27" s="52">
        <v>629</v>
      </c>
      <c r="AJ27" s="51">
        <v>3126</v>
      </c>
      <c r="AK27" s="57">
        <f t="shared" si="11"/>
        <v>4.9697933227344988</v>
      </c>
      <c r="AL27" s="33">
        <v>453</v>
      </c>
      <c r="AM27" s="39">
        <v>1982</v>
      </c>
      <c r="AN27" s="11">
        <f t="shared" si="13"/>
        <v>4.3752759381898452</v>
      </c>
      <c r="AO27" s="6">
        <v>461</v>
      </c>
      <c r="AP27" s="39">
        <v>2483</v>
      </c>
      <c r="AQ27" s="38">
        <f t="shared" si="12"/>
        <v>5.3861171366594363</v>
      </c>
      <c r="AR27" s="33"/>
      <c r="AS27" s="39"/>
      <c r="AT27" s="11"/>
      <c r="AU27" s="6"/>
      <c r="AV27" s="28"/>
      <c r="AW27" s="11"/>
      <c r="AX27" s="6"/>
      <c r="AY27" s="7"/>
      <c r="AZ27" s="8"/>
    </row>
    <row r="28" spans="2:52">
      <c r="B28" s="37" t="s">
        <v>61</v>
      </c>
      <c r="C28" s="28" t="s">
        <v>33</v>
      </c>
      <c r="D28" s="26">
        <v>8</v>
      </c>
      <c r="E28" s="26" t="s">
        <v>48</v>
      </c>
      <c r="F28" s="26" t="s">
        <v>71</v>
      </c>
      <c r="G28" s="92">
        <f t="shared" si="0"/>
        <v>2196</v>
      </c>
      <c r="H28" s="93">
        <f t="shared" si="1"/>
        <v>9139</v>
      </c>
      <c r="I28" s="94">
        <f t="shared" ref="I28:I36" si="19">+H28/G28</f>
        <v>4.1616575591985425</v>
      </c>
      <c r="J28" s="7"/>
      <c r="K28" s="7"/>
      <c r="L28" s="11"/>
      <c r="M28" s="7">
        <v>284</v>
      </c>
      <c r="N28" s="28">
        <v>1334</v>
      </c>
      <c r="O28" s="38">
        <f t="shared" ref="O28:O30" si="20">+N28/M28</f>
        <v>4.697183098591549</v>
      </c>
      <c r="P28" s="6">
        <v>343</v>
      </c>
      <c r="Q28" s="28">
        <v>1428</v>
      </c>
      <c r="R28" s="11">
        <f t="shared" si="5"/>
        <v>4.1632653061224492</v>
      </c>
      <c r="S28" s="38"/>
      <c r="U28" s="37" t="s">
        <v>61</v>
      </c>
      <c r="V28" s="28" t="s">
        <v>33</v>
      </c>
      <c r="W28" s="26">
        <v>8</v>
      </c>
      <c r="X28" s="26" t="s">
        <v>48</v>
      </c>
      <c r="Y28" s="26" t="s">
        <v>71</v>
      </c>
      <c r="Z28" s="111">
        <f t="shared" si="6"/>
        <v>1500</v>
      </c>
      <c r="AA28" s="112">
        <f t="shared" si="7"/>
        <v>6070</v>
      </c>
      <c r="AB28" s="113">
        <f t="shared" si="8"/>
        <v>4.0466666666666669</v>
      </c>
      <c r="AC28" s="7">
        <v>609</v>
      </c>
      <c r="AD28" s="26">
        <v>2288</v>
      </c>
      <c r="AE28" s="38">
        <f t="shared" si="9"/>
        <v>3.7569786535303775</v>
      </c>
      <c r="AF28" s="77">
        <v>450</v>
      </c>
      <c r="AG28" s="39">
        <v>1822</v>
      </c>
      <c r="AH28" s="11">
        <f t="shared" si="10"/>
        <v>4.0488888888888885</v>
      </c>
      <c r="AI28" s="52">
        <v>282</v>
      </c>
      <c r="AJ28" s="51">
        <v>1325</v>
      </c>
      <c r="AK28" s="57">
        <f t="shared" si="11"/>
        <v>4.6985815602836878</v>
      </c>
      <c r="AL28" s="33">
        <v>69</v>
      </c>
      <c r="AM28" s="39">
        <v>307</v>
      </c>
      <c r="AN28" s="11">
        <f t="shared" si="13"/>
        <v>4.4492753623188408</v>
      </c>
      <c r="AO28" s="6">
        <v>90</v>
      </c>
      <c r="AP28" s="39">
        <v>328</v>
      </c>
      <c r="AQ28" s="38">
        <f t="shared" si="12"/>
        <v>3.6444444444444444</v>
      </c>
      <c r="AR28" s="33"/>
      <c r="AS28" s="39"/>
      <c r="AT28" s="11"/>
      <c r="AU28" s="6"/>
      <c r="AV28" s="7"/>
      <c r="AW28" s="11"/>
      <c r="AX28" s="6"/>
      <c r="AY28" s="7"/>
      <c r="AZ28" s="8"/>
    </row>
    <row r="29" spans="2:52">
      <c r="B29" s="18" t="s">
        <v>77</v>
      </c>
      <c r="C29" s="28" t="s">
        <v>58</v>
      </c>
      <c r="D29" s="10">
        <v>5</v>
      </c>
      <c r="E29" s="10" t="s">
        <v>74</v>
      </c>
      <c r="F29" s="10" t="s">
        <v>89</v>
      </c>
      <c r="G29" s="92">
        <f t="shared" si="0"/>
        <v>2022</v>
      </c>
      <c r="H29" s="93">
        <f t="shared" si="1"/>
        <v>8865</v>
      </c>
      <c r="I29" s="94">
        <f t="shared" si="19"/>
        <v>4.3842729970326406</v>
      </c>
      <c r="J29" s="7"/>
      <c r="K29" s="7"/>
      <c r="L29" s="11"/>
      <c r="M29" s="7"/>
      <c r="N29" s="7"/>
      <c r="O29" s="38"/>
      <c r="P29" s="6"/>
      <c r="Q29" s="7"/>
      <c r="R29" s="11"/>
      <c r="S29" s="38"/>
      <c r="U29" s="18" t="s">
        <v>77</v>
      </c>
      <c r="V29" s="28" t="s">
        <v>58</v>
      </c>
      <c r="W29" s="10">
        <v>5</v>
      </c>
      <c r="X29" s="10" t="s">
        <v>74</v>
      </c>
      <c r="Y29" s="10" t="s">
        <v>89</v>
      </c>
      <c r="Z29" s="111">
        <f t="shared" si="6"/>
        <v>1744</v>
      </c>
      <c r="AA29" s="112">
        <f t="shared" si="7"/>
        <v>7483</v>
      </c>
      <c r="AB29" s="113">
        <f t="shared" si="8"/>
        <v>4.2907110091743119</v>
      </c>
      <c r="AC29" s="7">
        <v>606</v>
      </c>
      <c r="AD29" s="26">
        <v>2232</v>
      </c>
      <c r="AE29" s="38">
        <f t="shared" si="9"/>
        <v>3.6831683168316833</v>
      </c>
      <c r="AF29" s="77">
        <v>527</v>
      </c>
      <c r="AG29" s="39">
        <v>2192</v>
      </c>
      <c r="AH29" s="11">
        <f t="shared" si="10"/>
        <v>4.1593927893738138</v>
      </c>
      <c r="AI29" s="52">
        <v>332</v>
      </c>
      <c r="AJ29" s="51">
        <v>1677</v>
      </c>
      <c r="AK29" s="57">
        <f t="shared" si="11"/>
        <v>5.0512048192771086</v>
      </c>
      <c r="AL29" s="33">
        <v>278</v>
      </c>
      <c r="AM29" s="39">
        <v>1382</v>
      </c>
      <c r="AN29" s="11">
        <f t="shared" si="13"/>
        <v>4.971223021582734</v>
      </c>
      <c r="AO29" s="6">
        <v>1</v>
      </c>
      <c r="AP29" s="39">
        <v>0</v>
      </c>
      <c r="AQ29" s="38">
        <f t="shared" si="12"/>
        <v>0</v>
      </c>
      <c r="AR29" s="33"/>
      <c r="AS29" s="39"/>
      <c r="AT29" s="11"/>
      <c r="AU29" s="6"/>
      <c r="AV29" s="7"/>
      <c r="AW29" s="11"/>
      <c r="AX29" s="6"/>
      <c r="AY29" s="7"/>
      <c r="AZ29" s="8"/>
    </row>
    <row r="30" spans="2:52">
      <c r="B30" s="18" t="s">
        <v>78</v>
      </c>
      <c r="C30" s="28" t="s">
        <v>79</v>
      </c>
      <c r="D30" s="10">
        <v>5.0999999999999996</v>
      </c>
      <c r="E30" s="10" t="s">
        <v>15</v>
      </c>
      <c r="F30" s="10" t="s">
        <v>76</v>
      </c>
      <c r="G30" s="92">
        <f t="shared" si="0"/>
        <v>2141</v>
      </c>
      <c r="H30" s="93">
        <f t="shared" si="1"/>
        <v>8980</v>
      </c>
      <c r="I30" s="94">
        <f t="shared" si="19"/>
        <v>4.194301728164409</v>
      </c>
      <c r="J30" s="7"/>
      <c r="K30" s="7"/>
      <c r="L30" s="11"/>
      <c r="M30" s="7">
        <v>343</v>
      </c>
      <c r="N30" s="28">
        <v>1404</v>
      </c>
      <c r="O30" s="38">
        <f t="shared" si="20"/>
        <v>4.093294460641399</v>
      </c>
      <c r="P30" s="6">
        <v>396</v>
      </c>
      <c r="Q30" s="28">
        <v>1634</v>
      </c>
      <c r="R30" s="11">
        <f t="shared" si="5"/>
        <v>4.1262626262626263</v>
      </c>
      <c r="S30" s="38"/>
      <c r="U30" s="18" t="s">
        <v>78</v>
      </c>
      <c r="V30" s="28" t="s">
        <v>79</v>
      </c>
      <c r="W30" s="10">
        <v>5.0999999999999996</v>
      </c>
      <c r="X30" s="10" t="s">
        <v>15</v>
      </c>
      <c r="Y30" s="10" t="s">
        <v>76</v>
      </c>
      <c r="Z30" s="111">
        <f t="shared" si="6"/>
        <v>1246</v>
      </c>
      <c r="AA30" s="112">
        <f t="shared" si="7"/>
        <v>5250</v>
      </c>
      <c r="AB30" s="113">
        <f t="shared" si="8"/>
        <v>4.213483146067416</v>
      </c>
      <c r="AC30" s="7">
        <v>497</v>
      </c>
      <c r="AD30" s="26">
        <v>1959</v>
      </c>
      <c r="AE30" s="38">
        <f t="shared" si="9"/>
        <v>3.9416498993963782</v>
      </c>
      <c r="AF30" s="77">
        <v>339</v>
      </c>
      <c r="AG30" s="39">
        <v>1419</v>
      </c>
      <c r="AH30" s="11">
        <f t="shared" si="10"/>
        <v>4.1858407079646014</v>
      </c>
      <c r="AI30" s="52">
        <v>197</v>
      </c>
      <c r="AJ30" s="51">
        <v>900</v>
      </c>
      <c r="AK30" s="57">
        <f t="shared" si="11"/>
        <v>4.5685279187817258</v>
      </c>
      <c r="AL30" s="33">
        <v>156</v>
      </c>
      <c r="AM30" s="39">
        <v>692</v>
      </c>
      <c r="AN30" s="11">
        <f t="shared" si="13"/>
        <v>4.4358974358974361</v>
      </c>
      <c r="AO30" s="6">
        <v>57</v>
      </c>
      <c r="AP30" s="39">
        <v>280</v>
      </c>
      <c r="AQ30" s="38">
        <f t="shared" si="12"/>
        <v>4.9122807017543861</v>
      </c>
      <c r="AR30" s="33"/>
      <c r="AS30" s="39"/>
      <c r="AT30" s="11"/>
      <c r="AU30" s="6"/>
      <c r="AV30" s="7"/>
      <c r="AW30" s="11"/>
      <c r="AX30" s="6"/>
      <c r="AY30" s="7"/>
      <c r="AZ30" s="8"/>
    </row>
    <row r="31" spans="2:52">
      <c r="B31" s="18" t="s">
        <v>81</v>
      </c>
      <c r="C31" s="28" t="s">
        <v>82</v>
      </c>
      <c r="D31" s="10">
        <v>7</v>
      </c>
      <c r="E31" s="10" t="s">
        <v>24</v>
      </c>
      <c r="F31" s="10" t="s">
        <v>83</v>
      </c>
      <c r="G31" s="92">
        <f t="shared" si="0"/>
        <v>722</v>
      </c>
      <c r="H31" s="93">
        <f t="shared" si="1"/>
        <v>2918</v>
      </c>
      <c r="I31" s="94">
        <f t="shared" si="19"/>
        <v>4.0415512465373959</v>
      </c>
      <c r="J31" s="7"/>
      <c r="K31" s="7"/>
      <c r="L31" s="38"/>
      <c r="M31" s="7"/>
      <c r="N31" s="28"/>
      <c r="O31" s="38"/>
      <c r="P31" s="6"/>
      <c r="Q31" s="28"/>
      <c r="R31" s="11"/>
      <c r="S31" s="38"/>
      <c r="U31" s="18" t="s">
        <v>81</v>
      </c>
      <c r="V31" s="28" t="s">
        <v>82</v>
      </c>
      <c r="W31" s="10">
        <v>7</v>
      </c>
      <c r="X31" s="10" t="s">
        <v>24</v>
      </c>
      <c r="Y31" s="10" t="s">
        <v>83</v>
      </c>
      <c r="Z31" s="111">
        <f t="shared" si="6"/>
        <v>623</v>
      </c>
      <c r="AA31" s="112">
        <f t="shared" si="7"/>
        <v>2489</v>
      </c>
      <c r="AB31" s="113">
        <f t="shared" si="8"/>
        <v>3.9951845906902088</v>
      </c>
      <c r="AC31" s="7"/>
      <c r="AD31" s="26"/>
      <c r="AE31" s="38"/>
      <c r="AF31" s="77">
        <v>258</v>
      </c>
      <c r="AG31" s="39">
        <v>1057</v>
      </c>
      <c r="AH31" s="11">
        <f t="shared" si="10"/>
        <v>4.0968992248062017</v>
      </c>
      <c r="AI31" s="52">
        <v>175</v>
      </c>
      <c r="AJ31" s="51">
        <v>828</v>
      </c>
      <c r="AK31" s="57">
        <f t="shared" si="11"/>
        <v>4.7314285714285713</v>
      </c>
      <c r="AL31" s="33">
        <v>99</v>
      </c>
      <c r="AM31" s="39">
        <v>429</v>
      </c>
      <c r="AN31" s="11">
        <f t="shared" si="13"/>
        <v>4.333333333333333</v>
      </c>
      <c r="AO31" s="6">
        <v>91</v>
      </c>
      <c r="AP31" s="39">
        <v>175</v>
      </c>
      <c r="AQ31" s="38">
        <f t="shared" si="12"/>
        <v>1.9230769230769231</v>
      </c>
      <c r="AR31" s="33"/>
      <c r="AS31" s="39"/>
      <c r="AT31" s="11"/>
      <c r="AU31" s="6"/>
      <c r="AV31" s="28"/>
      <c r="AW31" s="11"/>
      <c r="AX31" s="6"/>
      <c r="AY31" s="7"/>
      <c r="AZ31" s="8"/>
    </row>
    <row r="32" spans="2:52">
      <c r="B32" s="18" t="s">
        <v>84</v>
      </c>
      <c r="C32" s="28" t="s">
        <v>33</v>
      </c>
      <c r="D32" s="10">
        <v>8</v>
      </c>
      <c r="E32" s="10" t="s">
        <v>48</v>
      </c>
      <c r="F32" s="10" t="s">
        <v>85</v>
      </c>
      <c r="G32" s="92">
        <f t="shared" si="0"/>
        <v>718</v>
      </c>
      <c r="H32" s="93">
        <f t="shared" si="1"/>
        <v>2856</v>
      </c>
      <c r="I32" s="94">
        <f t="shared" si="19"/>
        <v>3.9777158774373258</v>
      </c>
      <c r="J32" s="7"/>
      <c r="K32" s="7"/>
      <c r="L32" s="11"/>
      <c r="M32" s="7"/>
      <c r="N32" s="28"/>
      <c r="O32" s="38"/>
      <c r="P32" s="6"/>
      <c r="Q32" s="28"/>
      <c r="R32" s="11"/>
      <c r="S32" s="38"/>
      <c r="U32" s="18" t="s">
        <v>84</v>
      </c>
      <c r="V32" s="28" t="s">
        <v>33</v>
      </c>
      <c r="W32" s="10">
        <v>8</v>
      </c>
      <c r="X32" s="10" t="s">
        <v>48</v>
      </c>
      <c r="Y32" s="10" t="s">
        <v>85</v>
      </c>
      <c r="Z32" s="111">
        <f t="shared" si="6"/>
        <v>652</v>
      </c>
      <c r="AA32" s="112">
        <f t="shared" si="7"/>
        <v>2679</v>
      </c>
      <c r="AB32" s="113">
        <f t="shared" si="8"/>
        <v>4.1088957055214728</v>
      </c>
      <c r="AC32" s="7"/>
      <c r="AD32" s="26"/>
      <c r="AE32" s="38"/>
      <c r="AF32" s="77">
        <v>384</v>
      </c>
      <c r="AG32" s="39">
        <v>1640</v>
      </c>
      <c r="AH32" s="11">
        <f t="shared" si="10"/>
        <v>4.270833333333333</v>
      </c>
      <c r="AI32" s="52">
        <v>175</v>
      </c>
      <c r="AJ32" s="51">
        <v>768</v>
      </c>
      <c r="AK32" s="57">
        <f t="shared" si="11"/>
        <v>4.3885714285714288</v>
      </c>
      <c r="AL32" s="33">
        <v>66</v>
      </c>
      <c r="AM32" s="39">
        <v>177</v>
      </c>
      <c r="AN32" s="11">
        <f t="shared" si="13"/>
        <v>2.6818181818181817</v>
      </c>
      <c r="AO32" s="6">
        <v>27</v>
      </c>
      <c r="AP32" s="39">
        <v>94</v>
      </c>
      <c r="AQ32" s="38">
        <f t="shared" si="12"/>
        <v>3.4814814814814814</v>
      </c>
      <c r="AR32" s="33"/>
      <c r="AS32" s="39"/>
      <c r="AT32" s="11"/>
      <c r="AU32" s="6"/>
      <c r="AV32" s="7"/>
      <c r="AW32" s="11"/>
      <c r="AX32" s="6"/>
      <c r="AY32" s="7"/>
      <c r="AZ32" s="8"/>
    </row>
    <row r="33" spans="2:52">
      <c r="B33" s="18" t="s">
        <v>90</v>
      </c>
      <c r="C33" s="28" t="s">
        <v>58</v>
      </c>
      <c r="D33" s="10">
        <v>5</v>
      </c>
      <c r="E33" s="10" t="s">
        <v>24</v>
      </c>
      <c r="F33" s="10" t="s">
        <v>72</v>
      </c>
      <c r="G33" s="92">
        <f t="shared" si="0"/>
        <v>923</v>
      </c>
      <c r="H33" s="93">
        <f t="shared" si="1"/>
        <v>4507</v>
      </c>
      <c r="I33" s="94">
        <f t="shared" si="19"/>
        <v>4.882990249187432</v>
      </c>
      <c r="J33" s="7"/>
      <c r="K33" s="7"/>
      <c r="L33" s="11"/>
      <c r="M33" s="7"/>
      <c r="N33" s="28"/>
      <c r="O33" s="38"/>
      <c r="P33" s="6"/>
      <c r="Q33" s="28"/>
      <c r="R33" s="11"/>
      <c r="S33" s="38"/>
      <c r="U33" s="18" t="s">
        <v>90</v>
      </c>
      <c r="V33" s="28" t="s">
        <v>58</v>
      </c>
      <c r="W33" s="10">
        <v>5</v>
      </c>
      <c r="X33" s="10" t="s">
        <v>24</v>
      </c>
      <c r="Y33" s="10" t="s">
        <v>72</v>
      </c>
      <c r="Z33" s="111">
        <f t="shared" si="6"/>
        <v>706</v>
      </c>
      <c r="AA33" s="112">
        <f t="shared" si="7"/>
        <v>3403</v>
      </c>
      <c r="AB33" s="113">
        <f t="shared" si="8"/>
        <v>4.8201133144475925</v>
      </c>
      <c r="AC33" s="7"/>
      <c r="AD33" s="26"/>
      <c r="AE33" s="38"/>
      <c r="AF33" s="77"/>
      <c r="AG33" s="39"/>
      <c r="AH33" s="11"/>
      <c r="AI33" s="52">
        <v>300</v>
      </c>
      <c r="AJ33" s="51">
        <v>1614</v>
      </c>
      <c r="AK33" s="57">
        <f t="shared" si="11"/>
        <v>5.38</v>
      </c>
      <c r="AL33" s="33">
        <v>217</v>
      </c>
      <c r="AM33" s="39">
        <v>1104</v>
      </c>
      <c r="AN33" s="11">
        <f t="shared" si="13"/>
        <v>5.0875576036866361</v>
      </c>
      <c r="AO33" s="6">
        <v>189</v>
      </c>
      <c r="AP33" s="39">
        <v>685</v>
      </c>
      <c r="AQ33" s="38">
        <f t="shared" si="12"/>
        <v>3.6243386243386242</v>
      </c>
      <c r="AR33" s="33"/>
      <c r="AS33" s="39"/>
      <c r="AT33" s="11"/>
      <c r="AU33" s="6"/>
      <c r="AV33" s="28"/>
      <c r="AW33" s="11"/>
      <c r="AX33" s="6"/>
      <c r="AY33" s="7"/>
      <c r="AZ33" s="8"/>
    </row>
    <row r="34" spans="2:52">
      <c r="B34" s="18" t="s">
        <v>95</v>
      </c>
      <c r="C34" s="28" t="s">
        <v>58</v>
      </c>
      <c r="D34" s="10">
        <v>5</v>
      </c>
      <c r="E34" s="10" t="s">
        <v>24</v>
      </c>
      <c r="F34" s="10" t="s">
        <v>83</v>
      </c>
      <c r="G34" s="92">
        <f t="shared" si="0"/>
        <v>329</v>
      </c>
      <c r="H34" s="93">
        <f t="shared" si="1"/>
        <v>1228</v>
      </c>
      <c r="I34" s="94">
        <f t="shared" si="19"/>
        <v>3.7325227963525838</v>
      </c>
      <c r="J34" s="7"/>
      <c r="K34" s="7"/>
      <c r="L34" s="11"/>
      <c r="M34" s="7"/>
      <c r="N34" s="28"/>
      <c r="O34" s="38"/>
      <c r="P34" s="6"/>
      <c r="Q34" s="28"/>
      <c r="R34" s="11"/>
      <c r="S34" s="38"/>
      <c r="U34" s="18" t="s">
        <v>95</v>
      </c>
      <c r="V34" s="28" t="s">
        <v>58</v>
      </c>
      <c r="W34" s="10">
        <v>5</v>
      </c>
      <c r="X34" s="10" t="s">
        <v>24</v>
      </c>
      <c r="Y34" s="10" t="s">
        <v>83</v>
      </c>
      <c r="Z34" s="111">
        <f t="shared" si="6"/>
        <v>285</v>
      </c>
      <c r="AA34" s="112">
        <f t="shared" si="7"/>
        <v>1067</v>
      </c>
      <c r="AB34" s="113">
        <f t="shared" si="8"/>
        <v>3.7438596491228071</v>
      </c>
      <c r="AC34" s="7"/>
      <c r="AD34" s="26"/>
      <c r="AE34" s="38"/>
      <c r="AF34" s="77">
        <v>92</v>
      </c>
      <c r="AG34" s="39">
        <v>361</v>
      </c>
      <c r="AH34" s="11">
        <f t="shared" si="10"/>
        <v>3.9239130434782608</v>
      </c>
      <c r="AI34" s="52">
        <v>137</v>
      </c>
      <c r="AJ34" s="51">
        <v>507</v>
      </c>
      <c r="AK34" s="57">
        <f t="shared" si="11"/>
        <v>3.7007299270072993</v>
      </c>
      <c r="AL34" s="33">
        <v>44</v>
      </c>
      <c r="AM34" s="39">
        <v>161</v>
      </c>
      <c r="AN34" s="11">
        <f t="shared" si="13"/>
        <v>3.6590909090909092</v>
      </c>
      <c r="AO34" s="6">
        <v>12</v>
      </c>
      <c r="AP34" s="39">
        <v>38</v>
      </c>
      <c r="AQ34" s="38">
        <f t="shared" si="12"/>
        <v>3.1666666666666665</v>
      </c>
      <c r="AR34" s="33"/>
      <c r="AS34" s="39"/>
      <c r="AT34" s="11"/>
      <c r="AU34" s="6"/>
      <c r="AV34" s="28"/>
      <c r="AW34" s="11"/>
      <c r="AX34" s="6"/>
      <c r="AY34" s="7"/>
      <c r="AZ34" s="8"/>
    </row>
    <row r="35" spans="2:52">
      <c r="B35" s="18" t="s">
        <v>100</v>
      </c>
      <c r="C35" s="28" t="s">
        <v>33</v>
      </c>
      <c r="D35" s="10">
        <v>11.2</v>
      </c>
      <c r="E35" s="10" t="s">
        <v>48</v>
      </c>
      <c r="F35" s="10" t="s">
        <v>68</v>
      </c>
      <c r="G35" s="92">
        <f t="shared" si="0"/>
        <v>58</v>
      </c>
      <c r="H35" s="93">
        <f t="shared" si="1"/>
        <v>228</v>
      </c>
      <c r="I35" s="94">
        <f t="shared" si="19"/>
        <v>3.9310344827586206</v>
      </c>
      <c r="J35" s="7"/>
      <c r="K35" s="7"/>
      <c r="L35" s="11"/>
      <c r="M35" s="7"/>
      <c r="N35" s="28"/>
      <c r="O35" s="38"/>
      <c r="P35" s="6"/>
      <c r="Q35" s="28"/>
      <c r="R35" s="11"/>
      <c r="S35" s="38"/>
      <c r="U35" s="18" t="s">
        <v>100</v>
      </c>
      <c r="V35" s="28" t="s">
        <v>33</v>
      </c>
      <c r="W35" s="10">
        <v>11.2</v>
      </c>
      <c r="X35" s="10" t="s">
        <v>48</v>
      </c>
      <c r="Y35" s="10" t="s">
        <v>68</v>
      </c>
      <c r="Z35" s="111">
        <f t="shared" si="6"/>
        <v>58</v>
      </c>
      <c r="AA35" s="112">
        <f t="shared" si="7"/>
        <v>228</v>
      </c>
      <c r="AB35" s="113">
        <f t="shared" si="8"/>
        <v>3.9310344827586206</v>
      </c>
      <c r="AC35" s="7"/>
      <c r="AD35" s="26"/>
      <c r="AE35" s="38"/>
      <c r="AF35" s="78"/>
      <c r="AG35" s="39"/>
      <c r="AH35" s="11"/>
      <c r="AI35" s="52"/>
      <c r="AJ35" s="51"/>
      <c r="AK35" s="57"/>
      <c r="AL35" s="33"/>
      <c r="AM35" s="39"/>
      <c r="AN35" s="11"/>
      <c r="AO35" s="6">
        <v>58</v>
      </c>
      <c r="AP35" s="39">
        <v>228</v>
      </c>
      <c r="AQ35" s="38">
        <f t="shared" si="12"/>
        <v>3.9310344827586206</v>
      </c>
      <c r="AR35" s="33"/>
      <c r="AS35" s="39"/>
      <c r="AT35" s="11"/>
      <c r="AU35" s="6"/>
      <c r="AV35" s="7"/>
      <c r="AW35" s="11"/>
      <c r="AX35" s="6"/>
      <c r="AY35" s="7"/>
      <c r="AZ35" s="8"/>
    </row>
    <row r="36" spans="2:52">
      <c r="B36" s="18" t="s">
        <v>101</v>
      </c>
      <c r="C36" s="28" t="s">
        <v>4</v>
      </c>
      <c r="D36" s="10">
        <v>5</v>
      </c>
      <c r="E36" s="10" t="s">
        <v>24</v>
      </c>
      <c r="F36" s="10" t="s">
        <v>99</v>
      </c>
      <c r="G36" s="92">
        <f t="shared" si="0"/>
        <v>27</v>
      </c>
      <c r="H36" s="93">
        <f t="shared" si="1"/>
        <v>93</v>
      </c>
      <c r="I36" s="94">
        <f t="shared" si="19"/>
        <v>3.4444444444444446</v>
      </c>
      <c r="J36" s="7"/>
      <c r="K36" s="7"/>
      <c r="L36" s="11"/>
      <c r="M36" s="7"/>
      <c r="N36" s="28"/>
      <c r="O36" s="38"/>
      <c r="P36" s="6"/>
      <c r="Q36" s="28"/>
      <c r="R36" s="11"/>
      <c r="S36" s="38"/>
      <c r="U36" s="18" t="s">
        <v>101</v>
      </c>
      <c r="V36" s="28" t="s">
        <v>4</v>
      </c>
      <c r="W36" s="10">
        <v>5</v>
      </c>
      <c r="X36" s="10" t="s">
        <v>24</v>
      </c>
      <c r="Y36" s="10" t="s">
        <v>140</v>
      </c>
      <c r="Z36" s="111">
        <f t="shared" si="6"/>
        <v>27</v>
      </c>
      <c r="AA36" s="112">
        <f t="shared" si="7"/>
        <v>93</v>
      </c>
      <c r="AB36" s="113">
        <f t="shared" si="8"/>
        <v>3.4444444444444446</v>
      </c>
      <c r="AC36" s="7"/>
      <c r="AD36" s="26"/>
      <c r="AE36" s="38"/>
      <c r="AF36" s="78"/>
      <c r="AG36" s="39"/>
      <c r="AH36" s="11"/>
      <c r="AI36" s="52"/>
      <c r="AJ36" s="51"/>
      <c r="AK36" s="57"/>
      <c r="AL36" s="33"/>
      <c r="AM36" s="39"/>
      <c r="AN36" s="11"/>
      <c r="AO36" s="6">
        <v>27</v>
      </c>
      <c r="AP36" s="39">
        <v>93</v>
      </c>
      <c r="AQ36" s="38">
        <f t="shared" si="12"/>
        <v>3.4444444444444446</v>
      </c>
      <c r="AR36" s="33"/>
      <c r="AS36" s="39"/>
      <c r="AT36" s="11"/>
      <c r="AU36" s="6"/>
      <c r="AV36" s="28"/>
      <c r="AW36" s="11"/>
      <c r="AX36" s="6"/>
      <c r="AY36" s="7"/>
      <c r="AZ36" s="8"/>
    </row>
    <row r="37" spans="2:52">
      <c r="B37" s="18" t="s">
        <v>103</v>
      </c>
      <c r="C37" s="28" t="s">
        <v>102</v>
      </c>
      <c r="D37" s="10"/>
      <c r="E37" s="10"/>
      <c r="F37" s="10"/>
      <c r="G37" s="92"/>
      <c r="H37" s="93"/>
      <c r="I37" s="94"/>
      <c r="J37" s="7"/>
      <c r="K37" s="7"/>
      <c r="L37" s="11"/>
      <c r="M37" s="7"/>
      <c r="N37" s="28"/>
      <c r="O37" s="38"/>
      <c r="P37" s="6"/>
      <c r="Q37" s="28"/>
      <c r="R37" s="11"/>
      <c r="S37" s="38"/>
      <c r="U37" s="18" t="s">
        <v>103</v>
      </c>
      <c r="V37" s="28" t="s">
        <v>102</v>
      </c>
      <c r="W37" s="10"/>
      <c r="X37" s="10"/>
      <c r="Y37" s="10"/>
      <c r="Z37" s="111">
        <f t="shared" si="6"/>
        <v>0</v>
      </c>
      <c r="AA37" s="112">
        <f t="shared" si="7"/>
        <v>0</v>
      </c>
      <c r="AB37" s="113"/>
      <c r="AC37" s="7"/>
      <c r="AD37" s="26"/>
      <c r="AE37" s="38"/>
      <c r="AF37" s="78"/>
      <c r="AG37" s="39"/>
      <c r="AH37" s="11"/>
      <c r="AI37" s="52"/>
      <c r="AJ37" s="51"/>
      <c r="AK37" s="57"/>
      <c r="AL37" s="33"/>
      <c r="AM37" s="39"/>
      <c r="AN37" s="11"/>
      <c r="AO37" s="6"/>
      <c r="AP37" s="39"/>
      <c r="AQ37" s="38"/>
      <c r="AR37" s="33"/>
      <c r="AS37" s="39"/>
      <c r="AT37" s="11"/>
      <c r="AU37" s="6"/>
      <c r="AV37" s="7"/>
      <c r="AW37" s="11"/>
      <c r="AX37" s="6"/>
      <c r="AY37" s="7"/>
      <c r="AZ37" s="8"/>
    </row>
    <row r="38" spans="2:52">
      <c r="B38" s="18" t="s">
        <v>105</v>
      </c>
      <c r="C38" s="28" t="s">
        <v>57</v>
      </c>
      <c r="D38" s="10">
        <v>5</v>
      </c>
      <c r="E38" s="10" t="s">
        <v>24</v>
      </c>
      <c r="F38" s="10" t="s">
        <v>110</v>
      </c>
      <c r="G38" s="92"/>
      <c r="H38" s="93"/>
      <c r="I38" s="94"/>
      <c r="J38" s="7"/>
      <c r="K38" s="7"/>
      <c r="L38" s="11"/>
      <c r="M38" s="7"/>
      <c r="N38" s="28"/>
      <c r="O38" s="38"/>
      <c r="P38" s="6"/>
      <c r="Q38" s="28"/>
      <c r="R38" s="11"/>
      <c r="S38" s="38"/>
      <c r="U38" s="18" t="s">
        <v>105</v>
      </c>
      <c r="V38" s="28" t="s">
        <v>57</v>
      </c>
      <c r="W38" s="10">
        <v>5</v>
      </c>
      <c r="X38" s="10" t="s">
        <v>24</v>
      </c>
      <c r="Y38" s="10" t="s">
        <v>110</v>
      </c>
      <c r="Z38" s="111">
        <f t="shared" si="6"/>
        <v>0</v>
      </c>
      <c r="AA38" s="112">
        <f t="shared" si="7"/>
        <v>0</v>
      </c>
      <c r="AB38" s="113" t="e">
        <f t="shared" si="8"/>
        <v>#DIV/0!</v>
      </c>
      <c r="AC38" s="7"/>
      <c r="AD38" s="26"/>
      <c r="AE38" s="38"/>
      <c r="AF38" s="78"/>
      <c r="AG38" s="39"/>
      <c r="AH38" s="11"/>
      <c r="AI38" s="52"/>
      <c r="AJ38" s="51"/>
      <c r="AK38" s="57"/>
      <c r="AL38" s="33"/>
      <c r="AM38" s="39"/>
      <c r="AN38" s="11"/>
      <c r="AO38" s="6"/>
      <c r="AP38" s="39"/>
      <c r="AQ38" s="38"/>
      <c r="AR38" s="33"/>
      <c r="AS38" s="39"/>
      <c r="AT38" s="11"/>
      <c r="AU38" s="6"/>
      <c r="AV38" s="28"/>
      <c r="AW38" s="11"/>
      <c r="AX38" s="6"/>
      <c r="AY38" s="7"/>
      <c r="AZ38" s="8"/>
    </row>
    <row r="39" spans="2:52">
      <c r="G39" s="92"/>
      <c r="H39" s="93"/>
      <c r="I39" s="94"/>
      <c r="J39" s="7"/>
      <c r="K39" s="7"/>
      <c r="L39" s="11"/>
      <c r="M39" s="7"/>
      <c r="N39" s="28"/>
      <c r="O39" s="38"/>
      <c r="P39" s="6"/>
      <c r="Q39" s="28"/>
      <c r="R39" s="11"/>
      <c r="S39" s="38"/>
      <c r="U39" s="37" t="s">
        <v>137</v>
      </c>
      <c r="V39" s="28" t="s">
        <v>23</v>
      </c>
      <c r="W39" s="26">
        <v>7.5</v>
      </c>
      <c r="X39" s="26" t="s">
        <v>48</v>
      </c>
      <c r="Y39" s="26" t="s">
        <v>83</v>
      </c>
      <c r="Z39" s="111">
        <f t="shared" si="6"/>
        <v>0</v>
      </c>
      <c r="AA39" s="112">
        <f t="shared" si="7"/>
        <v>0</v>
      </c>
      <c r="AB39" s="113" t="e">
        <f t="shared" si="8"/>
        <v>#DIV/0!</v>
      </c>
      <c r="AR39" s="6"/>
      <c r="AS39" s="7"/>
      <c r="AT39" s="8"/>
      <c r="AU39" s="6"/>
      <c r="AV39" s="7"/>
      <c r="AW39" s="11"/>
      <c r="AX39" s="6"/>
      <c r="AY39" s="7"/>
      <c r="AZ39" s="8"/>
    </row>
    <row r="40" spans="2:52">
      <c r="B40" s="18" t="s">
        <v>112</v>
      </c>
      <c r="C40" s="28" t="s">
        <v>113</v>
      </c>
      <c r="D40" s="10">
        <v>5</v>
      </c>
      <c r="E40" s="10" t="s">
        <v>24</v>
      </c>
      <c r="F40" s="10" t="s">
        <v>72</v>
      </c>
      <c r="G40" s="92"/>
      <c r="H40" s="93"/>
      <c r="I40" s="94"/>
      <c r="J40" s="7"/>
      <c r="K40" s="7"/>
      <c r="L40" s="11"/>
      <c r="M40" s="7"/>
      <c r="N40" s="28"/>
      <c r="O40" s="38"/>
      <c r="P40" s="6"/>
      <c r="Q40" s="28"/>
      <c r="R40" s="11"/>
      <c r="S40" s="38"/>
      <c r="U40" s="18" t="s">
        <v>112</v>
      </c>
      <c r="V40" s="28" t="s">
        <v>113</v>
      </c>
      <c r="W40" s="10">
        <v>5</v>
      </c>
      <c r="X40" s="10" t="s">
        <v>24</v>
      </c>
      <c r="Y40" s="10" t="s">
        <v>70</v>
      </c>
      <c r="Z40" s="111">
        <f t="shared" si="6"/>
        <v>0</v>
      </c>
      <c r="AA40" s="112">
        <f t="shared" si="7"/>
        <v>0</v>
      </c>
      <c r="AB40" s="113" t="e">
        <f t="shared" si="8"/>
        <v>#DIV/0!</v>
      </c>
      <c r="AC40" s="7"/>
      <c r="AD40" s="26"/>
      <c r="AE40" s="38"/>
      <c r="AF40" s="78"/>
      <c r="AG40" s="39"/>
      <c r="AH40" s="11"/>
      <c r="AI40" s="52"/>
      <c r="AJ40" s="51"/>
      <c r="AK40" s="57"/>
      <c r="AL40" s="33"/>
      <c r="AM40" s="39"/>
      <c r="AN40" s="11"/>
      <c r="AO40" s="6"/>
      <c r="AP40" s="39"/>
      <c r="AQ40" s="38"/>
      <c r="AR40" s="33"/>
      <c r="AS40" s="39"/>
      <c r="AT40" s="11"/>
      <c r="AU40" s="6"/>
      <c r="AV40" s="28"/>
      <c r="AW40" s="11"/>
      <c r="AX40" s="6"/>
      <c r="AY40" s="7"/>
      <c r="AZ40" s="8"/>
    </row>
    <row r="41" spans="2:52">
      <c r="B41" s="18" t="s">
        <v>114</v>
      </c>
      <c r="C41" s="28" t="s">
        <v>23</v>
      </c>
      <c r="D41" s="10">
        <v>5</v>
      </c>
      <c r="E41" s="10" t="s">
        <v>24</v>
      </c>
      <c r="F41" s="10" t="s">
        <v>76</v>
      </c>
      <c r="G41" s="92"/>
      <c r="H41" s="93"/>
      <c r="I41" s="94"/>
      <c r="J41" s="7"/>
      <c r="K41" s="7"/>
      <c r="L41" s="11"/>
      <c r="M41" s="7"/>
      <c r="N41" s="28"/>
      <c r="O41" s="38"/>
      <c r="P41" s="6"/>
      <c r="Q41" s="28"/>
      <c r="R41" s="11"/>
      <c r="S41" s="38"/>
      <c r="U41" s="18" t="s">
        <v>114</v>
      </c>
      <c r="V41" s="28" t="s">
        <v>23</v>
      </c>
      <c r="W41" s="10">
        <v>5</v>
      </c>
      <c r="X41" s="10" t="s">
        <v>24</v>
      </c>
      <c r="Y41" s="10" t="s">
        <v>76</v>
      </c>
      <c r="Z41" s="111">
        <f t="shared" si="6"/>
        <v>0</v>
      </c>
      <c r="AA41" s="112">
        <f t="shared" si="7"/>
        <v>0</v>
      </c>
      <c r="AB41" s="113" t="e">
        <f t="shared" si="8"/>
        <v>#DIV/0!</v>
      </c>
      <c r="AC41" s="7"/>
      <c r="AD41" s="26"/>
      <c r="AE41" s="38"/>
      <c r="AF41" s="78"/>
      <c r="AG41" s="39"/>
      <c r="AH41" s="11"/>
      <c r="AI41" s="52"/>
      <c r="AJ41" s="51"/>
      <c r="AK41" s="57"/>
      <c r="AL41" s="33"/>
      <c r="AM41" s="39"/>
      <c r="AN41" s="11"/>
      <c r="AO41" s="6"/>
      <c r="AP41" s="39"/>
      <c r="AQ41" s="38"/>
      <c r="AR41" s="33"/>
      <c r="AS41" s="39"/>
      <c r="AT41" s="11"/>
      <c r="AU41" s="6"/>
      <c r="AV41" s="7"/>
      <c r="AW41" s="11"/>
      <c r="AX41" s="6"/>
      <c r="AY41" s="7"/>
      <c r="AZ41" s="8"/>
    </row>
    <row r="42" spans="2:52" ht="16" thickBot="1">
      <c r="B42" s="18"/>
      <c r="C42" s="28"/>
      <c r="D42" s="10"/>
      <c r="E42" s="10"/>
      <c r="F42" s="10"/>
      <c r="G42" s="92"/>
      <c r="H42" s="93"/>
      <c r="I42" s="94"/>
      <c r="J42" s="7"/>
      <c r="K42" s="7"/>
      <c r="L42" s="11"/>
      <c r="M42" s="7"/>
      <c r="N42" s="28"/>
      <c r="O42" s="38"/>
      <c r="P42" s="6"/>
      <c r="Q42" s="28"/>
      <c r="R42" s="11"/>
      <c r="S42" s="38"/>
      <c r="U42" s="18" t="s">
        <v>138</v>
      </c>
      <c r="V42" s="28" t="s">
        <v>139</v>
      </c>
      <c r="W42" s="10">
        <v>6</v>
      </c>
      <c r="X42" s="10" t="s">
        <v>24</v>
      </c>
      <c r="Y42" s="10" t="s">
        <v>76</v>
      </c>
      <c r="Z42" s="111">
        <f t="shared" si="6"/>
        <v>0</v>
      </c>
      <c r="AA42" s="112">
        <f t="shared" si="7"/>
        <v>0</v>
      </c>
      <c r="AB42" s="113" t="e">
        <f t="shared" si="8"/>
        <v>#DIV/0!</v>
      </c>
      <c r="AC42" s="7"/>
      <c r="AD42" s="26"/>
      <c r="AE42" s="38"/>
      <c r="AF42" s="78"/>
      <c r="AG42" s="39"/>
      <c r="AH42" s="11"/>
      <c r="AI42" s="52"/>
      <c r="AJ42" s="51"/>
      <c r="AK42" s="57"/>
      <c r="AL42" s="33"/>
      <c r="AM42" s="39"/>
      <c r="AN42" s="11"/>
      <c r="AO42" s="6"/>
      <c r="AP42" s="39"/>
      <c r="AQ42" s="38"/>
      <c r="AR42" s="33"/>
      <c r="AS42" s="39"/>
      <c r="AT42" s="11"/>
      <c r="AU42" s="65"/>
      <c r="AV42" s="12"/>
      <c r="AW42" s="11"/>
      <c r="AX42" s="65"/>
      <c r="AY42" s="12"/>
      <c r="AZ42" s="13"/>
    </row>
    <row r="43" spans="2:52" ht="16" thickBot="1">
      <c r="B43" s="18"/>
      <c r="C43" s="85" t="s">
        <v>106</v>
      </c>
      <c r="D43" s="7"/>
      <c r="E43" s="7"/>
      <c r="F43" s="7"/>
      <c r="G43" s="125">
        <f>SUM(G17:G38)</f>
        <v>38242</v>
      </c>
      <c r="H43" s="119">
        <f>SUM(H17:H38)</f>
        <v>162963</v>
      </c>
      <c r="I43" s="126">
        <f>+H43/G43</f>
        <v>4.2613618534595474</v>
      </c>
      <c r="J43" s="44">
        <f>SUM(J17:J34)</f>
        <v>1190</v>
      </c>
      <c r="K43" s="44">
        <f>SUM(K17:K34)</f>
        <v>5752</v>
      </c>
      <c r="L43" s="70">
        <f>+K43/J43</f>
        <v>4.833613445378151</v>
      </c>
      <c r="M43" s="44">
        <f>SUM(M17:M34)</f>
        <v>4633</v>
      </c>
      <c r="N43" s="44">
        <f>SUM(N17:N34)</f>
        <v>20322</v>
      </c>
      <c r="O43" s="58">
        <f>+N43/M43</f>
        <v>4.3863587308439458</v>
      </c>
      <c r="P43" s="43">
        <f>SUM(P17:P34)</f>
        <v>5782</v>
      </c>
      <c r="Q43" s="44">
        <f>SUM(Q17:Q34)</f>
        <v>24434</v>
      </c>
      <c r="R43" s="70">
        <f>+Q43/P43</f>
        <v>4.2258734002075409</v>
      </c>
      <c r="S43" s="58"/>
      <c r="U43" s="18"/>
      <c r="V43" s="85" t="s">
        <v>106</v>
      </c>
      <c r="W43" s="7"/>
      <c r="X43" s="7"/>
      <c r="Y43" s="7"/>
      <c r="Z43" s="115">
        <f t="shared" si="6"/>
        <v>24058</v>
      </c>
      <c r="AA43" s="116">
        <f t="shared" si="7"/>
        <v>100692</v>
      </c>
      <c r="AB43" s="117">
        <f t="shared" si="8"/>
        <v>4.1853853188128687</v>
      </c>
      <c r="AC43" s="44">
        <f>SUM(AC17:AC34)</f>
        <v>8723</v>
      </c>
      <c r="AD43" s="44">
        <f>SUM(AD17:AD34)</f>
        <v>32971</v>
      </c>
      <c r="AE43" s="45">
        <f>+AD43/AC43</f>
        <v>3.7797775994497305</v>
      </c>
      <c r="AF43" s="79">
        <f>SUM(AF17:AF34)</f>
        <v>6729</v>
      </c>
      <c r="AG43" s="55">
        <f>SUM(AG17:AG34)</f>
        <v>28391</v>
      </c>
      <c r="AH43" s="46">
        <f>+AG43/AF43</f>
        <v>4.2192004755535741</v>
      </c>
      <c r="AI43" s="53">
        <f>SUM(AI17:AI34)</f>
        <v>4273</v>
      </c>
      <c r="AJ43" s="54">
        <f>SUM(AJ17:AJ34)</f>
        <v>20531</v>
      </c>
      <c r="AK43" s="58">
        <f>+AJ43/AI43</f>
        <v>4.8048209688743269</v>
      </c>
      <c r="AL43" s="59">
        <f>SUM(AL17:AL34)</f>
        <v>2579</v>
      </c>
      <c r="AM43" s="55">
        <f>SUM(AM17:AM34)</f>
        <v>11763</v>
      </c>
      <c r="AN43" s="60">
        <f>+AM43/AL43</f>
        <v>4.5610701822411785</v>
      </c>
      <c r="AO43" s="59">
        <f>SUM(AO17:AO38)</f>
        <v>1754</v>
      </c>
      <c r="AP43" s="55">
        <f>SUM(AP17:AP38)</f>
        <v>7036</v>
      </c>
      <c r="AQ43" s="62">
        <f>+AP43/AO43</f>
        <v>4.0114025085518819</v>
      </c>
      <c r="AR43" s="59"/>
      <c r="AS43" s="55"/>
      <c r="AT43" s="60"/>
      <c r="AU43" s="43"/>
      <c r="AV43" s="44"/>
      <c r="AW43" s="44"/>
      <c r="AX43" s="43"/>
      <c r="AY43" s="44"/>
      <c r="AZ43" s="98"/>
    </row>
    <row r="44" spans="2:52">
      <c r="B44" s="18"/>
      <c r="C44" s="7"/>
      <c r="D44" s="7"/>
      <c r="E44" s="7"/>
      <c r="F44" s="7"/>
      <c r="G44" s="92"/>
      <c r="H44" s="93"/>
      <c r="I44" s="94"/>
      <c r="J44" s="7"/>
      <c r="K44" s="7"/>
      <c r="L44" s="8"/>
      <c r="P44" s="6"/>
      <c r="Q44" s="7"/>
      <c r="R44" s="11"/>
      <c r="S44" s="38"/>
      <c r="U44" s="18"/>
      <c r="V44" s="7"/>
      <c r="W44" s="7"/>
      <c r="X44" s="7"/>
      <c r="Y44" s="7"/>
      <c r="Z44" s="111"/>
      <c r="AA44" s="112"/>
      <c r="AB44" s="113"/>
      <c r="AC44" s="7"/>
      <c r="AD44" s="26"/>
      <c r="AE44" s="38"/>
      <c r="AF44" s="77"/>
      <c r="AG44" s="39"/>
      <c r="AH44" s="11"/>
      <c r="AI44" s="52"/>
      <c r="AJ44" s="51"/>
      <c r="AK44" s="57"/>
      <c r="AL44" s="33"/>
      <c r="AM44" s="39"/>
      <c r="AN44" s="11"/>
      <c r="AO44" s="6"/>
      <c r="AP44" s="39"/>
      <c r="AQ44" s="38"/>
      <c r="AR44" s="33"/>
      <c r="AS44" s="39"/>
      <c r="AT44" s="11"/>
      <c r="AU44" s="3"/>
      <c r="AV44" s="4"/>
      <c r="AW44" s="4"/>
      <c r="AX44" s="3"/>
      <c r="AY44" s="4"/>
      <c r="AZ44" s="5"/>
    </row>
    <row r="45" spans="2:52">
      <c r="B45" s="32" t="s">
        <v>52</v>
      </c>
      <c r="C45" s="7"/>
      <c r="D45" s="7"/>
      <c r="E45" s="7"/>
      <c r="F45" s="7"/>
      <c r="G45" s="92"/>
      <c r="H45" s="93"/>
      <c r="I45" s="94"/>
      <c r="J45" s="7"/>
      <c r="K45" s="7"/>
      <c r="L45" s="11"/>
      <c r="M45" s="7"/>
      <c r="N45" s="7"/>
      <c r="O45" s="38"/>
      <c r="P45" s="6"/>
      <c r="Q45" s="7"/>
      <c r="R45" s="11"/>
      <c r="S45" s="38"/>
      <c r="U45" s="32" t="s">
        <v>136</v>
      </c>
      <c r="V45" s="7"/>
      <c r="W45" s="7"/>
      <c r="X45" s="7"/>
      <c r="Y45" s="7"/>
      <c r="Z45" s="111"/>
      <c r="AA45" s="112"/>
      <c r="AB45" s="113"/>
      <c r="AC45" s="7"/>
      <c r="AD45" s="26"/>
      <c r="AE45" s="38"/>
      <c r="AF45" s="77"/>
      <c r="AG45" s="39"/>
      <c r="AH45" s="11"/>
      <c r="AI45" s="52"/>
      <c r="AJ45" s="51"/>
      <c r="AK45" s="57"/>
      <c r="AL45" s="33"/>
      <c r="AM45" s="39"/>
      <c r="AN45" s="11"/>
      <c r="AO45" s="6"/>
      <c r="AP45" s="39"/>
      <c r="AQ45" s="38"/>
      <c r="AR45" s="33"/>
      <c r="AS45" s="39"/>
      <c r="AT45" s="11"/>
      <c r="AU45" s="6"/>
      <c r="AV45" s="7"/>
      <c r="AW45" s="7"/>
      <c r="AX45" s="6"/>
      <c r="AY45" s="7"/>
      <c r="AZ45" s="8"/>
    </row>
    <row r="46" spans="2:52">
      <c r="B46" s="18" t="s">
        <v>32</v>
      </c>
      <c r="C46" s="28" t="s">
        <v>33</v>
      </c>
      <c r="D46" s="10">
        <v>11.2</v>
      </c>
      <c r="E46" s="10" t="s">
        <v>48</v>
      </c>
      <c r="F46" s="10" t="s">
        <v>65</v>
      </c>
      <c r="G46" s="92">
        <f t="shared" ref="G46:G58" si="21">+J46+M46+P46+AC46+AF46+AI46+AL46+AL46+AO46</f>
        <v>5764</v>
      </c>
      <c r="H46" s="93">
        <f t="shared" ref="H46:H58" si="22">+K46+N46+Q46+AD46+AG46+AJ46+AM46+AM46+AP46</f>
        <v>17454</v>
      </c>
      <c r="I46" s="94">
        <f>+H46/G46</f>
        <v>3.0281054823039555</v>
      </c>
      <c r="J46" s="28">
        <v>274</v>
      </c>
      <c r="K46" s="28">
        <v>729</v>
      </c>
      <c r="L46" s="11">
        <f>+K46/J46</f>
        <v>2.6605839416058394</v>
      </c>
      <c r="M46" s="7">
        <v>934</v>
      </c>
      <c r="N46" s="28">
        <v>2596</v>
      </c>
      <c r="O46" s="38">
        <f>+N46/M46</f>
        <v>2.7794432548179873</v>
      </c>
      <c r="P46" s="6">
        <v>1046</v>
      </c>
      <c r="Q46" s="28">
        <v>2907</v>
      </c>
      <c r="R46" s="11">
        <f t="shared" si="5"/>
        <v>2.7791586998087956</v>
      </c>
      <c r="S46" s="38"/>
      <c r="U46" s="18" t="s">
        <v>32</v>
      </c>
      <c r="V46" s="28" t="s">
        <v>33</v>
      </c>
      <c r="W46" s="10">
        <v>11.2</v>
      </c>
      <c r="X46" s="10" t="s">
        <v>48</v>
      </c>
      <c r="Y46" s="10" t="s">
        <v>65</v>
      </c>
      <c r="Z46" s="111">
        <f t="shared" si="6"/>
        <v>3366</v>
      </c>
      <c r="AA46" s="112">
        <f t="shared" si="7"/>
        <v>10767</v>
      </c>
      <c r="AB46" s="113">
        <f t="shared" si="8"/>
        <v>3.1987522281639929</v>
      </c>
      <c r="AC46" s="7">
        <v>1165</v>
      </c>
      <c r="AD46" s="26">
        <v>3426</v>
      </c>
      <c r="AE46" s="38">
        <f t="shared" ref="AE46:AE48" si="23">+AD46/AC46</f>
        <v>2.9407725321888414</v>
      </c>
      <c r="AF46" s="77">
        <v>837</v>
      </c>
      <c r="AG46" s="39">
        <v>2747</v>
      </c>
      <c r="AH46" s="11">
        <f t="shared" si="10"/>
        <v>3.2819593787335721</v>
      </c>
      <c r="AI46" s="52">
        <v>383</v>
      </c>
      <c r="AJ46" s="51">
        <v>1392</v>
      </c>
      <c r="AK46" s="57">
        <f t="shared" si="11"/>
        <v>3.6344647519582245</v>
      </c>
      <c r="AL46" s="33">
        <v>144</v>
      </c>
      <c r="AM46" s="39">
        <v>455</v>
      </c>
      <c r="AN46" s="11">
        <f t="shared" si="13"/>
        <v>3.1597222222222223</v>
      </c>
      <c r="AO46" s="6">
        <v>837</v>
      </c>
      <c r="AP46" s="39">
        <v>2747</v>
      </c>
      <c r="AQ46" s="38">
        <f t="shared" si="12"/>
        <v>3.2819593787335721</v>
      </c>
      <c r="AR46" s="33"/>
      <c r="AS46" s="39"/>
      <c r="AT46" s="11"/>
      <c r="AU46" s="6"/>
      <c r="AV46" s="7"/>
      <c r="AW46" s="11"/>
      <c r="AX46" s="6"/>
      <c r="AY46" s="7"/>
      <c r="AZ46" s="8"/>
    </row>
    <row r="47" spans="2:52">
      <c r="B47" s="18" t="s">
        <v>56</v>
      </c>
      <c r="C47" s="28" t="s">
        <v>57</v>
      </c>
      <c r="D47" s="10">
        <v>5</v>
      </c>
      <c r="E47" s="10" t="s">
        <v>24</v>
      </c>
      <c r="F47" s="10" t="s">
        <v>76</v>
      </c>
      <c r="G47" s="92">
        <f t="shared" si="21"/>
        <v>3192</v>
      </c>
      <c r="H47" s="93">
        <f t="shared" si="22"/>
        <v>11219</v>
      </c>
      <c r="I47" s="94">
        <f>+H47/G47</f>
        <v>3.5147243107769421</v>
      </c>
      <c r="J47" s="7">
        <v>180</v>
      </c>
      <c r="K47" s="7">
        <v>757</v>
      </c>
      <c r="L47" s="11">
        <f>+K47/J47</f>
        <v>4.2055555555555557</v>
      </c>
      <c r="M47" s="7">
        <v>473</v>
      </c>
      <c r="N47" s="28">
        <v>1721</v>
      </c>
      <c r="O47" s="38">
        <f>+N47/M47</f>
        <v>3.6384778012684991</v>
      </c>
      <c r="P47" s="6">
        <v>535</v>
      </c>
      <c r="Q47" s="28">
        <v>1975</v>
      </c>
      <c r="R47" s="11">
        <f t="shared" si="5"/>
        <v>3.6915887850467288</v>
      </c>
      <c r="S47" s="38"/>
      <c r="U47" s="18" t="s">
        <v>56</v>
      </c>
      <c r="V47" s="28" t="s">
        <v>57</v>
      </c>
      <c r="W47" s="10">
        <v>5</v>
      </c>
      <c r="X47" s="10" t="s">
        <v>24</v>
      </c>
      <c r="Y47" s="10" t="s">
        <v>76</v>
      </c>
      <c r="Z47" s="111">
        <f t="shared" si="6"/>
        <v>1802</v>
      </c>
      <c r="AA47" s="112">
        <f t="shared" si="7"/>
        <v>6059</v>
      </c>
      <c r="AB47" s="113">
        <f t="shared" si="8"/>
        <v>3.3623751387347394</v>
      </c>
      <c r="AC47" s="7">
        <v>829</v>
      </c>
      <c r="AD47" s="26">
        <v>2638</v>
      </c>
      <c r="AE47" s="38">
        <f t="shared" si="23"/>
        <v>3.1821471652593485</v>
      </c>
      <c r="AF47" s="77">
        <v>541</v>
      </c>
      <c r="AG47" s="39">
        <v>1864</v>
      </c>
      <c r="AH47" s="11">
        <f t="shared" si="10"/>
        <v>3.44547134935305</v>
      </c>
      <c r="AI47" s="52">
        <v>230</v>
      </c>
      <c r="AJ47" s="51">
        <v>850</v>
      </c>
      <c r="AK47" s="57">
        <f t="shared" si="11"/>
        <v>3.6956521739130435</v>
      </c>
      <c r="AL47" s="33">
        <v>202</v>
      </c>
      <c r="AM47" s="39">
        <v>707</v>
      </c>
      <c r="AN47" s="11">
        <f t="shared" si="13"/>
        <v>3.5</v>
      </c>
      <c r="AO47" s="6">
        <v>0</v>
      </c>
      <c r="AP47" s="39">
        <v>0</v>
      </c>
      <c r="AQ47" s="38"/>
      <c r="AR47" s="33"/>
      <c r="AS47" s="39"/>
      <c r="AT47" s="11"/>
      <c r="AU47" s="6"/>
      <c r="AV47" s="7"/>
      <c r="AW47" s="11"/>
      <c r="AX47" s="6"/>
      <c r="AY47" s="7"/>
      <c r="AZ47" s="8"/>
    </row>
    <row r="48" spans="2:52">
      <c r="B48" s="18" t="s">
        <v>73</v>
      </c>
      <c r="C48" s="28" t="s">
        <v>23</v>
      </c>
      <c r="D48" s="10">
        <v>7.5</v>
      </c>
      <c r="E48" s="10" t="s">
        <v>24</v>
      </c>
      <c r="F48" s="10" t="s">
        <v>65</v>
      </c>
      <c r="G48" s="92">
        <f t="shared" si="21"/>
        <v>3503</v>
      </c>
      <c r="H48" s="93">
        <f t="shared" si="22"/>
        <v>10922</v>
      </c>
      <c r="I48" s="94">
        <f>+H48/G48</f>
        <v>3.1178989437624893</v>
      </c>
      <c r="J48" s="7"/>
      <c r="K48" s="7"/>
      <c r="L48" s="11"/>
      <c r="M48" s="7"/>
      <c r="N48" s="7"/>
      <c r="O48" s="38"/>
      <c r="P48" s="6"/>
      <c r="Q48" s="7"/>
      <c r="R48" s="11"/>
      <c r="S48" s="38"/>
      <c r="U48" s="18" t="s">
        <v>73</v>
      </c>
      <c r="V48" s="28" t="s">
        <v>23</v>
      </c>
      <c r="W48" s="10">
        <v>7.5</v>
      </c>
      <c r="X48" s="10" t="s">
        <v>24</v>
      </c>
      <c r="Y48" s="10" t="s">
        <v>65</v>
      </c>
      <c r="Z48" s="111">
        <f t="shared" si="6"/>
        <v>3060</v>
      </c>
      <c r="AA48" s="112">
        <f t="shared" si="7"/>
        <v>9564</v>
      </c>
      <c r="AB48" s="113">
        <f t="shared" si="8"/>
        <v>3.1254901960784314</v>
      </c>
      <c r="AC48" s="7">
        <v>933</v>
      </c>
      <c r="AD48" s="26">
        <v>2804</v>
      </c>
      <c r="AE48" s="38">
        <f t="shared" si="23"/>
        <v>3.005359056806002</v>
      </c>
      <c r="AF48" s="77">
        <v>671</v>
      </c>
      <c r="AG48" s="39">
        <v>2337</v>
      </c>
      <c r="AH48" s="11">
        <f t="shared" si="10"/>
        <v>3.4828614008941878</v>
      </c>
      <c r="AI48" s="52">
        <v>518</v>
      </c>
      <c r="AJ48" s="51">
        <v>1744</v>
      </c>
      <c r="AK48" s="57">
        <f t="shared" si="11"/>
        <v>3.3667953667953667</v>
      </c>
      <c r="AL48" s="33">
        <v>443</v>
      </c>
      <c r="AM48" s="39">
        <v>1358</v>
      </c>
      <c r="AN48" s="11">
        <f t="shared" si="13"/>
        <v>3.0654627539503387</v>
      </c>
      <c r="AO48" s="6">
        <v>495</v>
      </c>
      <c r="AP48" s="39">
        <v>1321</v>
      </c>
      <c r="AQ48" s="38">
        <f t="shared" si="12"/>
        <v>2.6686868686868688</v>
      </c>
      <c r="AR48" s="33"/>
      <c r="AS48" s="39"/>
      <c r="AT48" s="11"/>
      <c r="AU48" s="6"/>
      <c r="AV48" s="7"/>
      <c r="AW48" s="11"/>
      <c r="AX48" s="6"/>
      <c r="AY48" s="7"/>
      <c r="AZ48" s="8"/>
    </row>
    <row r="49" spans="2:52">
      <c r="B49" s="18" t="s">
        <v>111</v>
      </c>
      <c r="C49" s="28" t="s">
        <v>23</v>
      </c>
      <c r="D49" s="10">
        <v>5</v>
      </c>
      <c r="E49" s="10" t="s">
        <v>24</v>
      </c>
      <c r="F49" s="10" t="s">
        <v>83</v>
      </c>
      <c r="G49" s="92"/>
      <c r="H49" s="93"/>
      <c r="I49" s="94"/>
      <c r="J49" s="7"/>
      <c r="K49" s="7"/>
      <c r="L49" s="11"/>
      <c r="M49" s="7"/>
      <c r="N49" s="7"/>
      <c r="O49" s="38"/>
      <c r="P49" s="6"/>
      <c r="Q49" s="7"/>
      <c r="R49" s="11"/>
      <c r="S49" s="38"/>
      <c r="U49" s="18" t="s">
        <v>111</v>
      </c>
      <c r="V49" s="28" t="s">
        <v>23</v>
      </c>
      <c r="W49" s="10">
        <v>5</v>
      </c>
      <c r="X49" s="10" t="s">
        <v>24</v>
      </c>
      <c r="Y49" s="10" t="s">
        <v>89</v>
      </c>
      <c r="Z49" s="111">
        <f t="shared" si="6"/>
        <v>0</v>
      </c>
      <c r="AA49" s="112">
        <f t="shared" si="7"/>
        <v>0</v>
      </c>
      <c r="AB49" s="113" t="e">
        <f t="shared" si="8"/>
        <v>#DIV/0!</v>
      </c>
      <c r="AC49" s="7"/>
      <c r="AD49" s="26"/>
      <c r="AE49" s="38"/>
      <c r="AF49" s="78"/>
      <c r="AG49" s="39"/>
      <c r="AH49" s="11"/>
      <c r="AI49" s="52"/>
      <c r="AJ49" s="51"/>
      <c r="AK49" s="57"/>
      <c r="AL49" s="33"/>
      <c r="AM49" s="39"/>
      <c r="AN49" s="11"/>
      <c r="AO49" s="6"/>
      <c r="AP49" s="39"/>
      <c r="AQ49" s="38"/>
      <c r="AR49" s="33"/>
      <c r="AS49" s="39"/>
      <c r="AT49" s="11"/>
      <c r="AU49" s="6"/>
      <c r="AV49" s="7"/>
      <c r="AW49" s="11"/>
      <c r="AX49" s="6"/>
      <c r="AY49" s="7"/>
      <c r="AZ49" s="8"/>
    </row>
    <row r="50" spans="2:52">
      <c r="B50" s="18"/>
      <c r="C50" s="28"/>
      <c r="D50" s="10"/>
      <c r="E50" s="10"/>
      <c r="F50" s="10"/>
      <c r="G50" s="92"/>
      <c r="H50" s="93"/>
      <c r="I50" s="94"/>
      <c r="J50" s="7"/>
      <c r="K50" s="7"/>
      <c r="L50" s="11"/>
      <c r="M50" s="7"/>
      <c r="N50" s="7"/>
      <c r="O50" s="38"/>
      <c r="P50" s="6"/>
      <c r="Q50" s="7"/>
      <c r="R50" s="11"/>
      <c r="S50" s="38"/>
      <c r="U50" s="18"/>
      <c r="V50" s="28"/>
      <c r="W50" s="10"/>
      <c r="X50" s="10"/>
      <c r="Y50" s="10"/>
      <c r="Z50" s="111"/>
      <c r="AA50" s="112"/>
      <c r="AB50" s="113"/>
      <c r="AC50" s="7"/>
      <c r="AD50" s="26"/>
      <c r="AE50" s="38"/>
      <c r="AF50" s="78"/>
      <c r="AG50" s="39"/>
      <c r="AH50" s="11"/>
      <c r="AI50" s="52"/>
      <c r="AJ50" s="51"/>
      <c r="AK50" s="57"/>
      <c r="AL50" s="33"/>
      <c r="AM50" s="39"/>
      <c r="AN50" s="11"/>
      <c r="AO50" s="6"/>
      <c r="AP50" s="39"/>
      <c r="AQ50" s="38"/>
      <c r="AR50" s="33"/>
      <c r="AS50" s="39"/>
      <c r="AT50" s="11"/>
      <c r="AU50" s="6"/>
      <c r="AV50" s="7"/>
      <c r="AW50" s="11"/>
      <c r="AX50" s="6"/>
      <c r="AY50" s="7"/>
      <c r="AZ50" s="8"/>
    </row>
    <row r="51" spans="2:52">
      <c r="B51" s="32" t="s">
        <v>37</v>
      </c>
      <c r="C51" s="7"/>
      <c r="D51" s="7"/>
      <c r="E51" s="10"/>
      <c r="F51" s="10"/>
      <c r="G51" s="92"/>
      <c r="H51" s="93"/>
      <c r="I51" s="94"/>
      <c r="J51" s="7"/>
      <c r="K51" s="7"/>
      <c r="L51" s="11"/>
      <c r="M51" s="7"/>
      <c r="N51" s="7"/>
      <c r="O51" s="38"/>
      <c r="P51" s="6"/>
      <c r="Q51" s="7"/>
      <c r="R51" s="11"/>
      <c r="S51" s="38"/>
      <c r="U51" s="32" t="s">
        <v>37</v>
      </c>
      <c r="V51" s="7"/>
      <c r="W51" s="7"/>
      <c r="X51" s="10"/>
      <c r="Y51" s="10"/>
      <c r="Z51" s="111"/>
      <c r="AA51" s="112"/>
      <c r="AB51" s="113"/>
      <c r="AC51" s="7"/>
      <c r="AD51" s="26"/>
      <c r="AE51" s="38"/>
      <c r="AF51" s="77"/>
      <c r="AG51" s="39"/>
      <c r="AH51" s="11"/>
      <c r="AI51" s="52"/>
      <c r="AJ51" s="51"/>
      <c r="AK51" s="57"/>
      <c r="AL51" s="33"/>
      <c r="AM51" s="39"/>
      <c r="AN51" s="11"/>
      <c r="AO51" s="6"/>
      <c r="AP51" s="39"/>
      <c r="AQ51" s="38"/>
      <c r="AR51" s="33"/>
      <c r="AS51" s="39"/>
      <c r="AT51" s="11"/>
      <c r="AU51" s="6"/>
      <c r="AV51" s="7"/>
      <c r="AW51" s="11"/>
      <c r="AX51" s="6"/>
      <c r="AY51" s="7"/>
      <c r="AZ51" s="8"/>
    </row>
    <row r="52" spans="2:52">
      <c r="B52" s="18" t="s">
        <v>36</v>
      </c>
      <c r="C52" s="7" t="s">
        <v>23</v>
      </c>
      <c r="D52" s="10">
        <v>7.5</v>
      </c>
      <c r="E52" s="10" t="s">
        <v>48</v>
      </c>
      <c r="F52" s="10"/>
      <c r="G52" s="92">
        <f t="shared" si="21"/>
        <v>573</v>
      </c>
      <c r="H52" s="93">
        <f t="shared" si="22"/>
        <v>1533</v>
      </c>
      <c r="I52" s="94">
        <f t="shared" ref="I52:I58" si="24">+H52/G52</f>
        <v>2.6753926701570681</v>
      </c>
      <c r="J52" s="7"/>
      <c r="K52" s="7"/>
      <c r="L52" s="11"/>
      <c r="M52" s="7">
        <v>65</v>
      </c>
      <c r="N52" s="28">
        <v>151</v>
      </c>
      <c r="O52" s="38">
        <f t="shared" si="4"/>
        <v>2.3230769230769233</v>
      </c>
      <c r="P52" s="6">
        <v>62</v>
      </c>
      <c r="Q52" s="28">
        <v>152</v>
      </c>
      <c r="R52" s="11">
        <f t="shared" si="5"/>
        <v>2.4516129032258065</v>
      </c>
      <c r="S52" s="38"/>
      <c r="U52" s="18" t="s">
        <v>36</v>
      </c>
      <c r="V52" s="7" t="s">
        <v>23</v>
      </c>
      <c r="W52" s="10">
        <v>7.5</v>
      </c>
      <c r="X52" s="10" t="s">
        <v>48</v>
      </c>
      <c r="Y52" s="10"/>
      <c r="Z52" s="111">
        <f t="shared" si="6"/>
        <v>387</v>
      </c>
      <c r="AA52" s="112">
        <f t="shared" si="7"/>
        <v>1065</v>
      </c>
      <c r="AB52" s="113">
        <f t="shared" si="8"/>
        <v>2.751937984496124</v>
      </c>
      <c r="AC52" s="7">
        <v>67</v>
      </c>
      <c r="AD52" s="26">
        <v>145</v>
      </c>
      <c r="AE52" s="38">
        <f t="shared" ref="AE52:AE54" si="25">+AD52/AC52</f>
        <v>2.1641791044776117</v>
      </c>
      <c r="AF52" s="77">
        <v>58</v>
      </c>
      <c r="AG52" s="39">
        <v>138</v>
      </c>
      <c r="AH52" s="11">
        <f t="shared" si="10"/>
        <v>2.3793103448275863</v>
      </c>
      <c r="AI52" s="52">
        <v>59</v>
      </c>
      <c r="AJ52" s="51">
        <v>155</v>
      </c>
      <c r="AK52" s="57">
        <f t="shared" si="11"/>
        <v>2.6271186440677967</v>
      </c>
      <c r="AL52" s="33">
        <v>59</v>
      </c>
      <c r="AM52" s="39">
        <v>165</v>
      </c>
      <c r="AN52" s="11">
        <f t="shared" si="13"/>
        <v>2.7966101694915255</v>
      </c>
      <c r="AO52" s="6">
        <v>144</v>
      </c>
      <c r="AP52" s="39">
        <v>462</v>
      </c>
      <c r="AQ52" s="38">
        <f t="shared" si="12"/>
        <v>3.2083333333333335</v>
      </c>
      <c r="AR52" s="33"/>
      <c r="AS52" s="39"/>
      <c r="AT52" s="11"/>
      <c r="AU52" s="6"/>
      <c r="AV52" s="7"/>
      <c r="AW52" s="11"/>
      <c r="AX52" s="6"/>
      <c r="AY52" s="7"/>
      <c r="AZ52" s="8"/>
    </row>
    <row r="53" spans="2:52">
      <c r="B53" s="18" t="s">
        <v>88</v>
      </c>
      <c r="C53" s="28" t="s">
        <v>23</v>
      </c>
      <c r="D53" s="10">
        <v>7.5</v>
      </c>
      <c r="E53" s="10" t="s">
        <v>48</v>
      </c>
      <c r="F53" s="10"/>
      <c r="G53" s="92">
        <f t="shared" si="21"/>
        <v>1208</v>
      </c>
      <c r="H53" s="93">
        <f t="shared" si="22"/>
        <v>3777</v>
      </c>
      <c r="I53" s="94">
        <f t="shared" si="24"/>
        <v>3.1266556291390728</v>
      </c>
      <c r="J53" s="7"/>
      <c r="K53" s="7"/>
      <c r="L53" s="11"/>
      <c r="M53" s="7">
        <v>108</v>
      </c>
      <c r="N53" s="7">
        <v>337</v>
      </c>
      <c r="O53" s="38">
        <f t="shared" si="4"/>
        <v>3.1203703703703702</v>
      </c>
      <c r="P53" s="6">
        <v>133</v>
      </c>
      <c r="Q53" s="28">
        <v>415</v>
      </c>
      <c r="R53" s="11">
        <f t="shared" si="5"/>
        <v>3.1203007518796992</v>
      </c>
      <c r="S53" s="38"/>
      <c r="U53" s="18" t="s">
        <v>88</v>
      </c>
      <c r="V53" s="28" t="s">
        <v>23</v>
      </c>
      <c r="W53" s="10">
        <v>7.5</v>
      </c>
      <c r="X53" s="10" t="s">
        <v>48</v>
      </c>
      <c r="Y53" s="10"/>
      <c r="Z53" s="111">
        <f t="shared" si="6"/>
        <v>852</v>
      </c>
      <c r="AA53" s="112">
        <f t="shared" si="7"/>
        <v>2671</v>
      </c>
      <c r="AB53" s="113">
        <f t="shared" si="8"/>
        <v>3.134976525821596</v>
      </c>
      <c r="AC53" s="7">
        <v>157</v>
      </c>
      <c r="AD53" s="26">
        <v>435</v>
      </c>
      <c r="AE53" s="38">
        <f t="shared" si="25"/>
        <v>2.7707006369426752</v>
      </c>
      <c r="AF53" s="77">
        <v>128</v>
      </c>
      <c r="AG53" s="39">
        <v>383</v>
      </c>
      <c r="AH53" s="11">
        <f t="shared" si="10"/>
        <v>2.9921875</v>
      </c>
      <c r="AI53" s="52">
        <v>125</v>
      </c>
      <c r="AJ53" s="51">
        <v>391</v>
      </c>
      <c r="AK53" s="57">
        <f t="shared" si="11"/>
        <v>3.1280000000000001</v>
      </c>
      <c r="AL53" s="33">
        <v>115</v>
      </c>
      <c r="AM53" s="39">
        <v>354</v>
      </c>
      <c r="AN53" s="11">
        <f t="shared" si="13"/>
        <v>3.0782608695652174</v>
      </c>
      <c r="AO53" s="6">
        <v>327</v>
      </c>
      <c r="AP53" s="39">
        <v>1108</v>
      </c>
      <c r="AQ53" s="38">
        <f t="shared" si="12"/>
        <v>3.3883792048929662</v>
      </c>
      <c r="AR53" s="33"/>
      <c r="AS53" s="39"/>
      <c r="AT53" s="11"/>
      <c r="AU53" s="6"/>
      <c r="AV53" s="7"/>
      <c r="AW53" s="11"/>
      <c r="AX53" s="6"/>
      <c r="AY53" s="7"/>
      <c r="AZ53" s="8"/>
    </row>
    <row r="54" spans="2:52">
      <c r="B54" s="18" t="s">
        <v>61</v>
      </c>
      <c r="C54" s="28" t="s">
        <v>33</v>
      </c>
      <c r="D54" s="10">
        <v>8</v>
      </c>
      <c r="E54" s="10" t="s">
        <v>48</v>
      </c>
      <c r="F54" s="10"/>
      <c r="G54" s="92">
        <f t="shared" si="21"/>
        <v>359</v>
      </c>
      <c r="H54" s="93">
        <f t="shared" si="22"/>
        <v>997</v>
      </c>
      <c r="I54" s="94">
        <f t="shared" si="24"/>
        <v>2.7771587743732589</v>
      </c>
      <c r="J54" s="7"/>
      <c r="K54" s="7"/>
      <c r="L54" s="11"/>
      <c r="M54" s="7">
        <v>71</v>
      </c>
      <c r="N54" s="28">
        <v>206</v>
      </c>
      <c r="O54" s="38">
        <f t="shared" si="4"/>
        <v>2.9014084507042255</v>
      </c>
      <c r="P54" s="6">
        <v>107</v>
      </c>
      <c r="Q54" s="28">
        <v>312</v>
      </c>
      <c r="R54" s="11">
        <f t="shared" si="5"/>
        <v>2.9158878504672896</v>
      </c>
      <c r="S54" s="38"/>
      <c r="U54" s="18" t="s">
        <v>61</v>
      </c>
      <c r="V54" s="28" t="s">
        <v>33</v>
      </c>
      <c r="W54" s="10">
        <v>8</v>
      </c>
      <c r="X54" s="10" t="s">
        <v>48</v>
      </c>
      <c r="Y54" s="10"/>
      <c r="Z54" s="111">
        <f t="shared" si="6"/>
        <v>175</v>
      </c>
      <c r="AA54" s="112">
        <f t="shared" si="7"/>
        <v>464</v>
      </c>
      <c r="AB54" s="113">
        <f t="shared" si="8"/>
        <v>2.6514285714285712</v>
      </c>
      <c r="AC54" s="7">
        <v>68</v>
      </c>
      <c r="AD54" s="26">
        <v>188</v>
      </c>
      <c r="AE54" s="38">
        <f t="shared" si="25"/>
        <v>2.7647058823529411</v>
      </c>
      <c r="AF54" s="77">
        <v>70</v>
      </c>
      <c r="AG54" s="39">
        <v>171</v>
      </c>
      <c r="AH54" s="11">
        <f t="shared" si="10"/>
        <v>2.4428571428571431</v>
      </c>
      <c r="AI54" s="52">
        <v>17</v>
      </c>
      <c r="AJ54" s="51">
        <v>45</v>
      </c>
      <c r="AK54" s="57">
        <f t="shared" si="11"/>
        <v>2.6470588235294117</v>
      </c>
      <c r="AL54" s="33">
        <v>6</v>
      </c>
      <c r="AM54" s="39">
        <v>15</v>
      </c>
      <c r="AN54" s="11">
        <f t="shared" si="13"/>
        <v>2.5</v>
      </c>
      <c r="AO54" s="6">
        <v>14</v>
      </c>
      <c r="AP54" s="39">
        <v>45</v>
      </c>
      <c r="AQ54" s="38">
        <f t="shared" si="12"/>
        <v>3.2142857142857144</v>
      </c>
      <c r="AR54" s="33"/>
      <c r="AS54" s="39"/>
      <c r="AT54" s="11"/>
      <c r="AU54" s="6"/>
      <c r="AV54" s="7"/>
      <c r="AW54" s="11"/>
      <c r="AX54" s="6"/>
      <c r="AY54" s="7"/>
      <c r="AZ54" s="8"/>
    </row>
    <row r="55" spans="2:52">
      <c r="B55" s="18" t="s">
        <v>84</v>
      </c>
      <c r="C55" s="28" t="s">
        <v>33</v>
      </c>
      <c r="D55" s="10">
        <v>8</v>
      </c>
      <c r="E55" s="7" t="s">
        <v>48</v>
      </c>
      <c r="F55" s="7"/>
      <c r="G55" s="92">
        <f t="shared" si="21"/>
        <v>327</v>
      </c>
      <c r="H55" s="93">
        <f t="shared" si="22"/>
        <v>751</v>
      </c>
      <c r="I55" s="94">
        <f t="shared" si="24"/>
        <v>2.2966360856269112</v>
      </c>
      <c r="J55" s="7"/>
      <c r="K55" s="7"/>
      <c r="L55" s="11"/>
      <c r="M55" s="7"/>
      <c r="N55" s="7"/>
      <c r="O55" s="38"/>
      <c r="P55" s="6"/>
      <c r="Q55" s="7"/>
      <c r="R55" s="11"/>
      <c r="S55" s="38"/>
      <c r="U55" s="18" t="s">
        <v>84</v>
      </c>
      <c r="V55" s="28" t="s">
        <v>33</v>
      </c>
      <c r="W55" s="10">
        <v>8</v>
      </c>
      <c r="X55" s="7" t="s">
        <v>48</v>
      </c>
      <c r="Y55" s="7"/>
      <c r="Z55" s="111">
        <f t="shared" si="6"/>
        <v>252</v>
      </c>
      <c r="AA55" s="112">
        <f t="shared" si="7"/>
        <v>582</v>
      </c>
      <c r="AB55" s="113">
        <f t="shared" si="8"/>
        <v>2.3095238095238093</v>
      </c>
      <c r="AC55" s="7"/>
      <c r="AD55" s="7"/>
      <c r="AE55" s="38"/>
      <c r="AF55" s="77">
        <v>67</v>
      </c>
      <c r="AG55" s="39">
        <v>140</v>
      </c>
      <c r="AH55" s="11">
        <f t="shared" si="10"/>
        <v>2.08955223880597</v>
      </c>
      <c r="AI55" s="52">
        <v>81</v>
      </c>
      <c r="AJ55" s="51">
        <v>197</v>
      </c>
      <c r="AK55" s="57">
        <f t="shared" si="11"/>
        <v>2.4320987654320989</v>
      </c>
      <c r="AL55" s="33">
        <v>75</v>
      </c>
      <c r="AM55" s="39">
        <v>169</v>
      </c>
      <c r="AN55" s="11">
        <f t="shared" si="13"/>
        <v>2.2533333333333334</v>
      </c>
      <c r="AO55" s="6">
        <v>29</v>
      </c>
      <c r="AP55" s="39">
        <v>76</v>
      </c>
      <c r="AQ55" s="38">
        <f t="shared" si="12"/>
        <v>2.6206896551724137</v>
      </c>
      <c r="AR55" s="33"/>
      <c r="AS55" s="39"/>
      <c r="AT55" s="11"/>
      <c r="AU55" s="6"/>
      <c r="AV55" s="7"/>
      <c r="AW55" s="11"/>
      <c r="AX55" s="6"/>
      <c r="AY55" s="7"/>
      <c r="AZ55" s="8"/>
    </row>
    <row r="56" spans="2:52" ht="17" customHeight="1">
      <c r="B56" s="18" t="s">
        <v>55</v>
      </c>
      <c r="C56" s="7" t="s">
        <v>58</v>
      </c>
      <c r="D56" s="7" t="s">
        <v>60</v>
      </c>
      <c r="E56" s="7" t="s">
        <v>15</v>
      </c>
      <c r="F56" s="7"/>
      <c r="G56" s="92">
        <f t="shared" si="21"/>
        <v>452</v>
      </c>
      <c r="H56" s="93">
        <f t="shared" si="22"/>
        <v>1266</v>
      </c>
      <c r="I56" s="94">
        <f t="shared" si="24"/>
        <v>2.8008849557522124</v>
      </c>
      <c r="J56" s="7"/>
      <c r="K56" s="7"/>
      <c r="L56" s="11"/>
      <c r="M56" s="7"/>
      <c r="N56" s="7"/>
      <c r="O56" s="38"/>
      <c r="P56" s="6"/>
      <c r="Q56" s="7"/>
      <c r="R56" s="8"/>
      <c r="S56" s="7"/>
      <c r="U56" s="18" t="s">
        <v>55</v>
      </c>
      <c r="V56" s="7" t="s">
        <v>58</v>
      </c>
      <c r="W56" s="7" t="s">
        <v>60</v>
      </c>
      <c r="X56" s="7" t="s">
        <v>15</v>
      </c>
      <c r="Y56" s="7"/>
      <c r="Z56" s="111">
        <f t="shared" si="6"/>
        <v>385</v>
      </c>
      <c r="AA56" s="112">
        <f t="shared" si="7"/>
        <v>1047</v>
      </c>
      <c r="AB56" s="113">
        <f t="shared" si="8"/>
        <v>2.7194805194805194</v>
      </c>
      <c r="AC56" s="7"/>
      <c r="AD56" s="7"/>
      <c r="AE56" s="7"/>
      <c r="AF56" s="76"/>
      <c r="AG56" s="7"/>
      <c r="AH56" s="8"/>
      <c r="AI56" s="33"/>
      <c r="AJ56" s="39"/>
      <c r="AK56" s="7"/>
      <c r="AL56" s="6">
        <v>67</v>
      </c>
      <c r="AM56" s="7">
        <v>219</v>
      </c>
      <c r="AN56" s="11">
        <f t="shared" si="13"/>
        <v>3.2686567164179103</v>
      </c>
      <c r="AO56" s="6">
        <v>318</v>
      </c>
      <c r="AP56" s="39">
        <v>828</v>
      </c>
      <c r="AQ56" s="38">
        <f t="shared" si="12"/>
        <v>2.6037735849056602</v>
      </c>
      <c r="AR56" s="33"/>
      <c r="AS56" s="39"/>
      <c r="AT56" s="11"/>
      <c r="AU56" s="6"/>
      <c r="AV56" s="28"/>
      <c r="AW56" s="11"/>
      <c r="AX56" s="6"/>
      <c r="AY56" s="7"/>
      <c r="AZ56" s="8"/>
    </row>
    <row r="57" spans="2:52" ht="17" customHeight="1">
      <c r="B57" s="18"/>
      <c r="C57" s="7"/>
      <c r="D57" s="7"/>
      <c r="E57" s="7"/>
      <c r="F57" s="7"/>
      <c r="G57" s="92"/>
      <c r="H57" s="93"/>
      <c r="I57" s="94"/>
      <c r="J57" s="7"/>
      <c r="K57" s="7"/>
      <c r="L57" s="11"/>
      <c r="M57" s="7"/>
      <c r="N57" s="7"/>
      <c r="O57" s="38"/>
      <c r="P57" s="6"/>
      <c r="Q57" s="7"/>
      <c r="R57" s="8"/>
      <c r="S57" s="7"/>
      <c r="U57" s="37" t="s">
        <v>137</v>
      </c>
      <c r="V57" s="28" t="s">
        <v>23</v>
      </c>
      <c r="W57" s="26">
        <v>7.5</v>
      </c>
      <c r="X57" s="26" t="s">
        <v>48</v>
      </c>
      <c r="Y57" s="7"/>
      <c r="Z57" s="111">
        <f t="shared" ref="Z57" si="26">+SUM(AC57,AF57,AI57,AL57,AO57,AR57,AU57,AX57)</f>
        <v>0</v>
      </c>
      <c r="AA57" s="112">
        <f t="shared" ref="AA57" si="27">+SUM(AD57,AG57,AJ57,AM57,AP57,AS57,AV57,AY57)</f>
        <v>0</v>
      </c>
      <c r="AB57" s="113"/>
      <c r="AC57" s="7"/>
      <c r="AD57" s="7"/>
      <c r="AE57" s="7"/>
      <c r="AF57" s="76"/>
      <c r="AG57" s="7"/>
      <c r="AH57" s="7"/>
      <c r="AI57" s="33"/>
      <c r="AJ57" s="39"/>
      <c r="AK57" s="7"/>
      <c r="AL57" s="6"/>
      <c r="AM57" s="7"/>
      <c r="AN57" s="38"/>
      <c r="AO57" s="6"/>
      <c r="AP57" s="39"/>
      <c r="AQ57" s="38"/>
      <c r="AR57" s="33"/>
      <c r="AS57" s="39"/>
      <c r="AT57" s="11"/>
      <c r="AU57" s="6"/>
      <c r="AV57" s="7"/>
      <c r="AW57" s="11"/>
      <c r="AX57" s="6"/>
      <c r="AY57" s="7"/>
      <c r="AZ57" s="8"/>
    </row>
    <row r="58" spans="2:52" ht="17" customHeight="1" thickBot="1">
      <c r="B58" s="67" t="s">
        <v>100</v>
      </c>
      <c r="C58" s="68" t="s">
        <v>33</v>
      </c>
      <c r="D58" s="69">
        <v>11.2</v>
      </c>
      <c r="E58" s="19" t="s">
        <v>48</v>
      </c>
      <c r="F58" s="19"/>
      <c r="G58" s="92">
        <f t="shared" si="21"/>
        <v>49</v>
      </c>
      <c r="H58" s="93">
        <f t="shared" si="22"/>
        <v>130</v>
      </c>
      <c r="I58" s="94">
        <f t="shared" si="24"/>
        <v>2.6530612244897958</v>
      </c>
      <c r="J58" s="12"/>
      <c r="K58" s="12"/>
      <c r="L58" s="71"/>
      <c r="M58" s="7"/>
      <c r="N58" s="7"/>
      <c r="O58" s="38"/>
      <c r="P58" s="65"/>
      <c r="Q58" s="12"/>
      <c r="R58" s="13"/>
      <c r="S58" s="7"/>
      <c r="U58" s="67" t="s">
        <v>100</v>
      </c>
      <c r="V58" s="68" t="s">
        <v>33</v>
      </c>
      <c r="W58" s="69">
        <v>11.2</v>
      </c>
      <c r="X58" s="19" t="s">
        <v>48</v>
      </c>
      <c r="Y58" s="19"/>
      <c r="Z58" s="111">
        <f t="shared" si="6"/>
        <v>49</v>
      </c>
      <c r="AA58" s="112">
        <f t="shared" si="7"/>
        <v>130</v>
      </c>
      <c r="AB58" s="113">
        <f t="shared" si="8"/>
        <v>2.6530612244897958</v>
      </c>
      <c r="AC58" s="12"/>
      <c r="AD58" s="12"/>
      <c r="AE58" s="12"/>
      <c r="AF58" s="80"/>
      <c r="AG58" s="7"/>
      <c r="AH58" s="7"/>
      <c r="AI58" s="33"/>
      <c r="AJ58" s="39"/>
      <c r="AK58" s="7"/>
      <c r="AL58" s="6"/>
      <c r="AM58" s="7"/>
      <c r="AN58" s="38"/>
      <c r="AO58" s="6">
        <v>49</v>
      </c>
      <c r="AP58" s="39">
        <v>130</v>
      </c>
      <c r="AQ58" s="38">
        <f t="shared" si="12"/>
        <v>2.6530612244897958</v>
      </c>
      <c r="AR58" s="87"/>
      <c r="AS58" s="88"/>
      <c r="AT58" s="71"/>
      <c r="AU58" s="6"/>
      <c r="AV58" s="7"/>
      <c r="AW58" s="11"/>
      <c r="AX58" s="6"/>
      <c r="AY58" s="7"/>
      <c r="AZ58" s="8"/>
    </row>
    <row r="59" spans="2:52" ht="16" thickBot="1">
      <c r="D59" t="s">
        <v>104</v>
      </c>
      <c r="G59" s="125">
        <f>SUM(G43:G58)</f>
        <v>53669</v>
      </c>
      <c r="H59" s="119">
        <f>SUM(H43:H58)</f>
        <v>211012</v>
      </c>
      <c r="I59" s="127"/>
      <c r="J59" s="81">
        <f>SUM(J43:J56)</f>
        <v>1644</v>
      </c>
      <c r="K59" s="61">
        <f>SUM(K43:K56)</f>
        <v>7238</v>
      </c>
      <c r="L59" s="62"/>
      <c r="M59" s="61">
        <f>SUM(M43:M56)</f>
        <v>6284</v>
      </c>
      <c r="N59" s="55">
        <f>SUM(N43:N56)</f>
        <v>25333</v>
      </c>
      <c r="O59" s="45"/>
      <c r="P59" s="61">
        <f>SUM(P43:P56)</f>
        <v>7665</v>
      </c>
      <c r="Q59" s="55">
        <f>SUM(Q43:Q56)</f>
        <v>30195</v>
      </c>
      <c r="R59" s="45"/>
      <c r="S59" s="63"/>
      <c r="T59" s="63"/>
      <c r="U59" s="66"/>
      <c r="V59" s="66"/>
      <c r="W59" s="66" t="s">
        <v>104</v>
      </c>
      <c r="X59" s="67"/>
      <c r="Z59" s="118">
        <f>SUM(Z43:Z58)</f>
        <v>34386</v>
      </c>
      <c r="AA59" s="119">
        <f>SUM(AA43:AA58)</f>
        <v>133041</v>
      </c>
      <c r="AB59" s="120"/>
      <c r="AC59" s="81">
        <f>SUM(AC43:AC56)</f>
        <v>11942</v>
      </c>
      <c r="AD59" s="55">
        <f>SUM(AD43:AD56)</f>
        <v>42607</v>
      </c>
      <c r="AE59" s="63"/>
      <c r="AF59" s="61">
        <f t="shared" ref="AF59:AG59" si="28">SUM(AF43:AF56)</f>
        <v>9101</v>
      </c>
      <c r="AG59" s="55">
        <f t="shared" si="28"/>
        <v>36171</v>
      </c>
      <c r="AH59" s="46"/>
      <c r="AI59" s="81">
        <f>SUM(AI43:AI56)</f>
        <v>5686</v>
      </c>
      <c r="AJ59" s="55">
        <f>SUM(AJ43:AJ56)</f>
        <v>25305</v>
      </c>
      <c r="AK59" s="56"/>
      <c r="AL59" s="61">
        <f>SUM(AL43:AL56)</f>
        <v>3690</v>
      </c>
      <c r="AM59" s="55">
        <f>SUM(AM43:AM56)</f>
        <v>15205</v>
      </c>
      <c r="AN59" s="58"/>
      <c r="AO59" s="59">
        <f>SUM(AO43:AO58)</f>
        <v>3967</v>
      </c>
      <c r="AP59" s="55">
        <f>SUM(AP43:AP58)</f>
        <v>13753</v>
      </c>
      <c r="AQ59" s="60"/>
      <c r="AR59" s="87"/>
      <c r="AS59" s="88"/>
      <c r="AT59" s="71"/>
      <c r="AU59" s="43"/>
      <c r="AV59" s="44"/>
      <c r="AW59" s="44"/>
      <c r="AX59" s="43"/>
      <c r="AY59" s="44"/>
      <c r="AZ59" s="98"/>
    </row>
    <row r="60" spans="2:52">
      <c r="AF60" s="64"/>
      <c r="AG60" s="64"/>
      <c r="AH60" s="39"/>
      <c r="AP60" s="31"/>
      <c r="AX60" t="s">
        <v>107</v>
      </c>
    </row>
    <row r="61" spans="2:52">
      <c r="B61" s="30" t="s">
        <v>34</v>
      </c>
      <c r="H61" s="31">
        <f>+H59/8.8</f>
        <v>23978.63636363636</v>
      </c>
      <c r="I61" t="s">
        <v>28</v>
      </c>
      <c r="K61" s="31"/>
      <c r="N61" s="31"/>
      <c r="Q61" s="31"/>
      <c r="U61" s="30" t="s">
        <v>34</v>
      </c>
      <c r="AA61">
        <f>+AA59/8.8</f>
        <v>15118.295454545454</v>
      </c>
      <c r="AB61" t="s">
        <v>28</v>
      </c>
      <c r="AD61" s="31"/>
    </row>
    <row r="62" spans="2:52">
      <c r="B62" t="s">
        <v>35</v>
      </c>
      <c r="H62">
        <f>+H61*1.78</f>
        <v>42681.972727272725</v>
      </c>
      <c r="I62" t="s">
        <v>59</v>
      </c>
      <c r="J62" s="121" t="s">
        <v>133</v>
      </c>
      <c r="N62" s="31"/>
      <c r="Q62" s="31"/>
      <c r="U62" t="s">
        <v>122</v>
      </c>
      <c r="AA62" s="114">
        <f>+AA61*1.78</f>
        <v>26910.56590909091</v>
      </c>
      <c r="AB62" t="s">
        <v>59</v>
      </c>
      <c r="AD62" s="31"/>
    </row>
    <row r="63" spans="2:52">
      <c r="N63" s="31"/>
      <c r="Q63" s="31"/>
    </row>
    <row r="64" spans="2:52">
      <c r="B64" s="30" t="s">
        <v>49</v>
      </c>
      <c r="U64" t="s">
        <v>124</v>
      </c>
    </row>
    <row r="65" spans="1:40">
      <c r="B65" t="s">
        <v>50</v>
      </c>
      <c r="U65" t="s">
        <v>123</v>
      </c>
    </row>
    <row r="66" spans="1:40">
      <c r="B66" t="s">
        <v>41</v>
      </c>
      <c r="U66" t="s">
        <v>128</v>
      </c>
    </row>
    <row r="67" spans="1:40">
      <c r="B67" t="s">
        <v>44</v>
      </c>
      <c r="U67" t="s">
        <v>129</v>
      </c>
    </row>
    <row r="68" spans="1:40">
      <c r="B68" t="s">
        <v>51</v>
      </c>
      <c r="U68" t="s">
        <v>130</v>
      </c>
    </row>
    <row r="69" spans="1:40">
      <c r="B69" t="s">
        <v>67</v>
      </c>
      <c r="U69" t="s">
        <v>125</v>
      </c>
    </row>
    <row r="70" spans="1:40">
      <c r="B70" t="s">
        <v>94</v>
      </c>
      <c r="U70" t="s">
        <v>126</v>
      </c>
    </row>
    <row r="71" spans="1:40">
      <c r="U71" t="s">
        <v>127</v>
      </c>
    </row>
    <row r="72" spans="1:4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t="s">
        <v>131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20">
      <c r="A73" s="7"/>
      <c r="B73" s="7"/>
      <c r="C73" s="4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 t="s">
        <v>132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t="s">
        <v>94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>
      <c r="A76" s="7"/>
      <c r="B76" s="7"/>
      <c r="C76" s="7"/>
      <c r="D76" s="25"/>
      <c r="E76" s="41"/>
      <c r="F76" s="25"/>
      <c r="G76" s="25"/>
      <c r="H76" s="41"/>
      <c r="I76" s="25"/>
      <c r="J76" s="25"/>
      <c r="K76" s="41"/>
      <c r="L76" s="25"/>
      <c r="M76" s="25"/>
      <c r="N76" s="41"/>
      <c r="O76" s="25"/>
      <c r="P76" s="38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>
      <c r="A77" s="7"/>
      <c r="B77" s="7"/>
      <c r="C77" s="7"/>
      <c r="D77" s="10"/>
      <c r="E77" s="10"/>
      <c r="F77" s="7"/>
      <c r="G77" s="10"/>
      <c r="H77" s="10"/>
      <c r="I77" s="7"/>
      <c r="J77" s="10"/>
      <c r="K77" s="10"/>
      <c r="L77" s="7"/>
      <c r="M77" s="10"/>
      <c r="N77" s="10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>
      <c r="A78" s="7"/>
      <c r="B78" s="7"/>
      <c r="C78" s="7"/>
      <c r="D78" s="10"/>
      <c r="E78" s="10"/>
      <c r="F78" s="7"/>
      <c r="G78" s="10"/>
      <c r="H78" s="10"/>
      <c r="I78" s="7"/>
      <c r="J78" s="10"/>
      <c r="K78" s="10"/>
      <c r="L78" s="7"/>
      <c r="M78" s="10"/>
      <c r="N78" s="10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>
      <c r="A79" s="7"/>
      <c r="B79" s="49"/>
      <c r="C79" s="7"/>
      <c r="D79" s="10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>
      <c r="A80" s="7"/>
      <c r="B80" s="7"/>
      <c r="C80" s="7"/>
      <c r="D80" s="7"/>
      <c r="E80" s="26"/>
      <c r="F80" s="38"/>
      <c r="G80" s="39"/>
      <c r="H80" s="39"/>
      <c r="I80" s="38"/>
      <c r="J80" s="51"/>
      <c r="K80" s="51"/>
      <c r="L80" s="57"/>
      <c r="M80" s="39"/>
      <c r="N80" s="39"/>
      <c r="O80" s="3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>
      <c r="A81" s="7"/>
      <c r="B81" s="7"/>
      <c r="C81" s="7"/>
      <c r="D81" s="7"/>
      <c r="E81" s="26"/>
      <c r="F81" s="38"/>
      <c r="G81" s="39"/>
      <c r="H81" s="39"/>
      <c r="I81" s="38"/>
      <c r="J81" s="51"/>
      <c r="K81" s="51"/>
      <c r="L81" s="57"/>
      <c r="M81" s="39"/>
      <c r="N81" s="39"/>
      <c r="O81" s="38"/>
      <c r="P81" s="4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>
      <c r="A82" s="7"/>
      <c r="B82" s="7"/>
      <c r="C82" s="7"/>
      <c r="D82" s="7"/>
      <c r="E82" s="26"/>
      <c r="F82" s="38"/>
      <c r="G82" s="39"/>
      <c r="H82" s="39"/>
      <c r="I82" s="38"/>
      <c r="J82" s="51"/>
      <c r="K82" s="51"/>
      <c r="L82" s="57"/>
      <c r="M82" s="39"/>
      <c r="N82" s="39"/>
      <c r="O82" s="3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>
      <c r="A83" s="7"/>
      <c r="B83" s="7"/>
      <c r="C83" s="28"/>
      <c r="D83" s="7"/>
      <c r="E83" s="26"/>
      <c r="F83" s="38"/>
      <c r="G83" s="39"/>
      <c r="H83" s="39"/>
      <c r="I83" s="38"/>
      <c r="J83" s="51"/>
      <c r="K83" s="51"/>
      <c r="L83" s="57"/>
      <c r="M83" s="39"/>
      <c r="N83" s="39"/>
      <c r="O83" s="3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>
      <c r="A84" s="7"/>
      <c r="B84" s="7"/>
      <c r="C84" s="28"/>
      <c r="D84" s="7"/>
      <c r="E84" s="26"/>
      <c r="F84" s="38"/>
      <c r="G84" s="39"/>
      <c r="H84" s="39"/>
      <c r="I84" s="38"/>
      <c r="J84" s="51"/>
      <c r="K84" s="51"/>
      <c r="L84" s="57"/>
      <c r="M84" s="39"/>
      <c r="N84" s="39"/>
      <c r="O84" s="3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>
      <c r="A85" s="7"/>
      <c r="B85" s="7"/>
      <c r="C85" s="28"/>
      <c r="D85" s="7"/>
      <c r="E85" s="26"/>
      <c r="F85" s="38"/>
      <c r="G85" s="39"/>
      <c r="H85" s="39"/>
      <c r="I85" s="38"/>
      <c r="J85" s="51"/>
      <c r="K85" s="51"/>
      <c r="L85" s="57"/>
      <c r="M85" s="39"/>
      <c r="N85" s="39"/>
      <c r="O85" s="3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>
      <c r="A86" s="7"/>
      <c r="B86" s="7"/>
      <c r="C86" s="28"/>
      <c r="D86" s="7"/>
      <c r="E86" s="26"/>
      <c r="F86" s="38"/>
      <c r="G86" s="39"/>
      <c r="H86" s="39"/>
      <c r="I86" s="38"/>
      <c r="J86" s="51"/>
      <c r="K86" s="51"/>
      <c r="L86" s="57"/>
      <c r="M86" s="39"/>
      <c r="N86" s="39"/>
      <c r="O86" s="3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>
      <c r="A87" s="7"/>
      <c r="B87" s="7"/>
      <c r="C87" s="28"/>
      <c r="D87" s="7"/>
      <c r="E87" s="26"/>
      <c r="F87" s="38"/>
      <c r="G87" s="39"/>
      <c r="H87" s="39"/>
      <c r="I87" s="38"/>
      <c r="J87" s="51"/>
      <c r="K87" s="51"/>
      <c r="L87" s="57"/>
      <c r="M87" s="39"/>
      <c r="N87" s="39"/>
      <c r="O87" s="3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>
      <c r="A88" s="7"/>
      <c r="B88" s="7"/>
      <c r="C88" s="28"/>
      <c r="D88" s="7"/>
      <c r="E88" s="26"/>
      <c r="F88" s="38"/>
      <c r="G88" s="39"/>
      <c r="H88" s="39"/>
      <c r="I88" s="38"/>
      <c r="J88" s="51"/>
      <c r="K88" s="51"/>
      <c r="L88" s="57"/>
      <c r="M88" s="39"/>
      <c r="N88" s="39"/>
      <c r="O88" s="3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>
      <c r="A89" s="7"/>
      <c r="B89" s="7"/>
      <c r="C89" s="28"/>
      <c r="D89" s="7"/>
      <c r="E89" s="26"/>
      <c r="F89" s="38"/>
      <c r="G89" s="39"/>
      <c r="H89" s="39"/>
      <c r="I89" s="38"/>
      <c r="J89" s="51"/>
      <c r="K89" s="51"/>
      <c r="L89" s="57"/>
      <c r="M89" s="39"/>
      <c r="N89" s="39"/>
      <c r="O89" s="3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>
      <c r="A90" s="7"/>
      <c r="B90" s="7"/>
      <c r="C90" s="28"/>
      <c r="D90" s="7"/>
      <c r="E90" s="26"/>
      <c r="F90" s="38"/>
      <c r="G90" s="39"/>
      <c r="H90" s="39"/>
      <c r="I90" s="38"/>
      <c r="J90" s="51"/>
      <c r="K90" s="51"/>
      <c r="L90" s="57"/>
      <c r="M90" s="39"/>
      <c r="N90" s="39"/>
      <c r="O90" s="3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>
      <c r="A91" s="7"/>
      <c r="B91" s="28"/>
      <c r="C91" s="28"/>
      <c r="D91" s="7"/>
      <c r="E91" s="26"/>
      <c r="F91" s="38"/>
      <c r="G91" s="39"/>
      <c r="H91" s="39"/>
      <c r="I91" s="38"/>
      <c r="J91" s="51"/>
      <c r="K91" s="51"/>
      <c r="L91" s="57"/>
      <c r="M91" s="39"/>
      <c r="N91" s="39"/>
      <c r="O91" s="3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>
      <c r="A92" s="7"/>
      <c r="B92" s="7"/>
      <c r="C92" s="28"/>
      <c r="D92" s="7"/>
      <c r="E92" s="26"/>
      <c r="F92" s="38"/>
      <c r="G92" s="39"/>
      <c r="H92" s="39"/>
      <c r="I92" s="38"/>
      <c r="J92" s="51"/>
      <c r="K92" s="51"/>
      <c r="L92" s="57"/>
      <c r="M92" s="39"/>
      <c r="N92" s="39"/>
      <c r="O92" s="3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>
      <c r="A93" s="7"/>
      <c r="B93" s="7"/>
      <c r="C93" s="28"/>
      <c r="D93" s="7"/>
      <c r="E93" s="26"/>
      <c r="F93" s="38"/>
      <c r="G93" s="39"/>
      <c r="H93" s="39"/>
      <c r="I93" s="38"/>
      <c r="J93" s="51"/>
      <c r="K93" s="51"/>
      <c r="L93" s="57"/>
      <c r="M93" s="39"/>
      <c r="N93" s="39"/>
      <c r="O93" s="3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>
      <c r="A94" s="7"/>
      <c r="B94" s="7"/>
      <c r="C94" s="28"/>
      <c r="D94" s="7"/>
      <c r="E94" s="26"/>
      <c r="F94" s="38"/>
      <c r="G94" s="39"/>
      <c r="H94" s="39"/>
      <c r="I94" s="38"/>
      <c r="J94" s="51"/>
      <c r="K94" s="51"/>
      <c r="L94" s="57"/>
      <c r="M94" s="39"/>
      <c r="N94" s="39"/>
      <c r="O94" s="3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>
      <c r="A95" s="7"/>
      <c r="B95" s="7"/>
      <c r="C95" s="28"/>
      <c r="D95" s="7"/>
      <c r="E95" s="26"/>
      <c r="F95" s="38"/>
      <c r="G95" s="39"/>
      <c r="H95" s="39"/>
      <c r="I95" s="38"/>
      <c r="J95" s="51"/>
      <c r="K95" s="51"/>
      <c r="L95" s="57"/>
      <c r="M95" s="39"/>
      <c r="N95" s="39"/>
      <c r="O95" s="3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>
      <c r="A96" s="7"/>
      <c r="B96" s="7"/>
      <c r="C96" s="28"/>
      <c r="D96" s="7"/>
      <c r="E96" s="26"/>
      <c r="F96" s="38"/>
      <c r="G96" s="39"/>
      <c r="H96" s="39"/>
      <c r="I96" s="38"/>
      <c r="J96" s="51"/>
      <c r="K96" s="51"/>
      <c r="L96" s="57"/>
      <c r="M96" s="39"/>
      <c r="N96" s="39"/>
      <c r="O96" s="3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>
      <c r="A97" s="7"/>
      <c r="B97" s="7"/>
      <c r="C97" s="28"/>
      <c r="D97" s="7"/>
      <c r="E97" s="26"/>
      <c r="F97" s="38"/>
      <c r="G97" s="39"/>
      <c r="H97" s="39"/>
      <c r="I97" s="38"/>
      <c r="J97" s="51"/>
      <c r="K97" s="51"/>
      <c r="L97" s="57"/>
      <c r="M97" s="39"/>
      <c r="N97" s="39"/>
      <c r="O97" s="3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>
      <c r="A98" s="7"/>
      <c r="B98" s="7"/>
      <c r="C98" s="28"/>
      <c r="D98" s="7"/>
      <c r="E98" s="7"/>
      <c r="F98" s="28"/>
      <c r="G98" s="64"/>
      <c r="H98" s="39"/>
      <c r="I98" s="28"/>
      <c r="J98" s="51"/>
      <c r="K98" s="51"/>
      <c r="L98" s="50"/>
      <c r="M98" s="39"/>
      <c r="N98" s="39"/>
      <c r="O98" s="3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>
      <c r="A99" s="7"/>
      <c r="B99" s="7"/>
      <c r="C99" s="7"/>
      <c r="D99" s="7"/>
      <c r="E99" s="26"/>
      <c r="F99" s="38"/>
      <c r="G99" s="39"/>
      <c r="H99" s="39"/>
      <c r="I99" s="38"/>
      <c r="J99" s="51"/>
      <c r="K99" s="51"/>
      <c r="L99" s="57"/>
      <c r="M99" s="39"/>
      <c r="N99" s="39"/>
      <c r="O99" s="3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>
      <c r="A100" s="7"/>
      <c r="B100" s="49"/>
      <c r="C100" s="7"/>
      <c r="D100" s="7"/>
      <c r="E100" s="26"/>
      <c r="F100" s="38"/>
      <c r="G100" s="39"/>
      <c r="H100" s="39"/>
      <c r="I100" s="38"/>
      <c r="J100" s="51"/>
      <c r="K100" s="51"/>
      <c r="L100" s="57"/>
      <c r="M100" s="39"/>
      <c r="N100" s="39"/>
      <c r="O100" s="3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>
      <c r="A101" s="7"/>
      <c r="B101" s="7"/>
      <c r="C101" s="28"/>
      <c r="D101" s="7"/>
      <c r="E101" s="26"/>
      <c r="F101" s="38"/>
      <c r="G101" s="39"/>
      <c r="H101" s="39"/>
      <c r="I101" s="38"/>
      <c r="J101" s="51"/>
      <c r="K101" s="51"/>
      <c r="L101" s="57"/>
      <c r="M101" s="39"/>
      <c r="N101" s="39"/>
      <c r="O101" s="3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>
      <c r="A102" s="7"/>
      <c r="B102" s="7"/>
      <c r="C102" s="28"/>
      <c r="D102" s="7"/>
      <c r="E102" s="26"/>
      <c r="F102" s="38"/>
      <c r="G102" s="39"/>
      <c r="H102" s="39"/>
      <c r="I102" s="38"/>
      <c r="J102" s="51"/>
      <c r="K102" s="51"/>
      <c r="L102" s="57"/>
      <c r="M102" s="39"/>
      <c r="N102" s="39"/>
      <c r="O102" s="3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>
      <c r="A103" s="7"/>
      <c r="B103" s="7"/>
      <c r="C103" s="28"/>
      <c r="D103" s="7"/>
      <c r="E103" s="26"/>
      <c r="F103" s="38"/>
      <c r="G103" s="39"/>
      <c r="H103" s="39"/>
      <c r="I103" s="38"/>
      <c r="J103" s="51"/>
      <c r="K103" s="51"/>
      <c r="L103" s="57"/>
      <c r="M103" s="39"/>
      <c r="N103" s="39"/>
      <c r="O103" s="3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>
      <c r="A104" s="7"/>
      <c r="B104" s="7"/>
      <c r="C104" s="28"/>
      <c r="D104" s="7"/>
      <c r="E104" s="26"/>
      <c r="F104" s="38"/>
      <c r="G104" s="39"/>
      <c r="H104" s="39"/>
      <c r="I104" s="38"/>
      <c r="J104" s="51"/>
      <c r="K104" s="51"/>
      <c r="L104" s="57"/>
      <c r="M104" s="39"/>
      <c r="N104" s="39"/>
      <c r="O104" s="3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>
      <c r="A105" s="7"/>
      <c r="B105" s="49"/>
      <c r="C105" s="7"/>
      <c r="D105" s="7"/>
      <c r="E105" s="26"/>
      <c r="F105" s="38"/>
      <c r="G105" s="39"/>
      <c r="H105" s="39"/>
      <c r="I105" s="38"/>
      <c r="J105" s="51"/>
      <c r="K105" s="51"/>
      <c r="L105" s="57"/>
      <c r="M105" s="39"/>
      <c r="N105" s="39"/>
      <c r="O105" s="3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>
      <c r="A106" s="7"/>
      <c r="B106" s="7"/>
      <c r="C106" s="7"/>
      <c r="D106" s="7"/>
      <c r="E106" s="26"/>
      <c r="F106" s="38"/>
      <c r="G106" s="39"/>
      <c r="H106" s="39"/>
      <c r="I106" s="38"/>
      <c r="J106" s="51"/>
      <c r="K106" s="51"/>
      <c r="L106" s="57"/>
      <c r="M106" s="39"/>
      <c r="N106" s="39"/>
      <c r="O106" s="38"/>
      <c r="P106" s="7"/>
    </row>
    <row r="107" spans="1:40">
      <c r="A107" s="7"/>
      <c r="B107" s="7"/>
      <c r="C107" s="28"/>
      <c r="D107" s="7"/>
      <c r="E107" s="26"/>
      <c r="F107" s="38"/>
      <c r="G107" s="39"/>
      <c r="H107" s="39"/>
      <c r="I107" s="38"/>
      <c r="J107" s="51"/>
      <c r="K107" s="51"/>
      <c r="L107" s="57"/>
      <c r="M107" s="39"/>
      <c r="N107" s="39"/>
      <c r="O107" s="38"/>
      <c r="P107" s="7"/>
    </row>
    <row r="108" spans="1:40">
      <c r="A108" s="7"/>
      <c r="B108" s="7"/>
      <c r="C108" s="28"/>
      <c r="D108" s="7"/>
      <c r="E108" s="26"/>
      <c r="F108" s="38"/>
      <c r="G108" s="39"/>
      <c r="H108" s="39"/>
      <c r="I108" s="38"/>
      <c r="J108" s="51"/>
      <c r="K108" s="51"/>
      <c r="L108" s="57"/>
      <c r="M108" s="39"/>
      <c r="N108" s="39"/>
      <c r="O108" s="38"/>
      <c r="P108" s="7"/>
    </row>
    <row r="109" spans="1:40">
      <c r="A109" s="7"/>
      <c r="B109" s="7"/>
      <c r="C109" s="28"/>
      <c r="D109" s="7"/>
      <c r="E109" s="7"/>
      <c r="F109" s="38"/>
      <c r="G109" s="39"/>
      <c r="H109" s="39"/>
      <c r="I109" s="38"/>
      <c r="J109" s="51"/>
      <c r="K109" s="51"/>
      <c r="L109" s="57"/>
      <c r="M109" s="39"/>
      <c r="N109" s="39"/>
      <c r="O109" s="38"/>
      <c r="P109" s="7"/>
    </row>
    <row r="110" spans="1:40">
      <c r="A110" s="7"/>
      <c r="B110" s="7"/>
      <c r="C110" s="7"/>
      <c r="D110" s="7"/>
      <c r="E110" s="7"/>
      <c r="F110" s="7"/>
      <c r="G110" s="7"/>
      <c r="H110" s="7"/>
      <c r="I110" s="7"/>
      <c r="J110" s="39"/>
      <c r="K110" s="39"/>
      <c r="L110" s="7"/>
      <c r="M110" s="7"/>
      <c r="N110" s="7"/>
      <c r="O110" s="38"/>
      <c r="P110" s="7"/>
    </row>
    <row r="111" spans="1:40">
      <c r="A111" s="28"/>
      <c r="B111" s="28"/>
      <c r="C111" s="28"/>
      <c r="D111" s="64"/>
      <c r="E111" s="39"/>
      <c r="F111" s="28"/>
      <c r="G111" s="64"/>
      <c r="H111" s="39"/>
      <c r="I111" s="28"/>
      <c r="J111" s="64"/>
      <c r="K111" s="39"/>
      <c r="L111" s="50"/>
      <c r="M111" s="64"/>
      <c r="N111" s="39"/>
      <c r="O111" s="50"/>
      <c r="P111" s="7"/>
    </row>
    <row r="112" spans="1:4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35" spans="37:37">
      <c r="AK135" t="s">
        <v>86</v>
      </c>
    </row>
  </sheetData>
  <phoneticPr fontId="7" type="noConversion"/>
  <pageMargins left="0.75" right="0.75" top="1" bottom="1" header="0.5" footer="0.5"/>
  <pageSetup paperSize="0" scale="16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P126"/>
  <sheetViews>
    <sheetView tabSelected="1" zoomScale="90" zoomScaleNormal="90" zoomScalePageLayoutView="90" workbookViewId="0">
      <pane xSplit="9200" topLeftCell="H1" activePane="topRight"/>
      <selection activeCell="G19" sqref="G19:G60"/>
      <selection pane="topRight" activeCell="V117" sqref="V117"/>
    </sheetView>
  </sheetViews>
  <sheetFormatPr baseColWidth="10" defaultRowHeight="15" x14ac:dyDescent="0"/>
  <cols>
    <col min="3" max="3" width="14.5" customWidth="1"/>
    <col min="4" max="4" width="16.1640625" customWidth="1"/>
    <col min="5" max="5" width="9.1640625" customWidth="1"/>
    <col min="6" max="6" width="8.83203125" customWidth="1"/>
    <col min="7" max="7" width="9.83203125" customWidth="1"/>
    <col min="8" max="8" width="9" customWidth="1"/>
    <col min="9" max="9" width="7.83203125" customWidth="1"/>
    <col min="10" max="10" width="7" customWidth="1"/>
    <col min="11" max="11" width="8.33203125" customWidth="1"/>
    <col min="12" max="12" width="7.6640625" customWidth="1"/>
    <col min="13" max="14" width="7.1640625" customWidth="1"/>
    <col min="15" max="15" width="7.83203125" customWidth="1"/>
    <col min="16" max="28" width="7.1640625" customWidth="1"/>
    <col min="29" max="29" width="7.33203125" customWidth="1"/>
    <col min="30" max="31" width="7.1640625" customWidth="1"/>
    <col min="32" max="32" width="9.6640625" customWidth="1"/>
    <col min="33" max="43" width="7.1640625" customWidth="1"/>
  </cols>
  <sheetData>
    <row r="7" spans="3:94">
      <c r="C7" t="s">
        <v>198</v>
      </c>
    </row>
    <row r="8" spans="3:94" ht="20">
      <c r="C8" s="1" t="s">
        <v>0</v>
      </c>
    </row>
    <row r="9" spans="3:94">
      <c r="C9" t="s">
        <v>24</v>
      </c>
      <c r="D9" t="s">
        <v>47</v>
      </c>
    </row>
    <row r="10" spans="3:94">
      <c r="C10" t="s">
        <v>48</v>
      </c>
      <c r="D10" t="s">
        <v>53</v>
      </c>
      <c r="H10" s="169"/>
      <c r="I10" s="121" t="s">
        <v>177</v>
      </c>
    </row>
    <row r="11" spans="3:94">
      <c r="C11" t="s">
        <v>15</v>
      </c>
      <c r="D11" t="s">
        <v>45</v>
      </c>
      <c r="I11" s="121" t="s">
        <v>176</v>
      </c>
    </row>
    <row r="12" spans="3:94">
      <c r="C12" t="s">
        <v>74</v>
      </c>
      <c r="D12" t="s">
        <v>46</v>
      </c>
    </row>
    <row r="13" spans="3:94" ht="16" thickBot="1">
      <c r="I13" t="s">
        <v>117</v>
      </c>
      <c r="L13" t="s">
        <v>117</v>
      </c>
      <c r="O13" t="s">
        <v>117</v>
      </c>
      <c r="R13">
        <v>2019</v>
      </c>
      <c r="AU13">
        <v>2017</v>
      </c>
      <c r="AX13">
        <v>2017</v>
      </c>
      <c r="BA13">
        <v>2017</v>
      </c>
      <c r="BD13">
        <v>2017</v>
      </c>
      <c r="BG13">
        <v>2017</v>
      </c>
      <c r="BJ13">
        <v>2017</v>
      </c>
      <c r="BM13">
        <v>2017</v>
      </c>
      <c r="BP13">
        <v>2017</v>
      </c>
    </row>
    <row r="14" spans="3:94">
      <c r="C14" s="14"/>
      <c r="D14" s="15"/>
      <c r="E14" s="15"/>
      <c r="F14" s="15"/>
      <c r="G14" s="159" t="s">
        <v>69</v>
      </c>
      <c r="H14" s="172"/>
      <c r="I14" s="173">
        <v>2017</v>
      </c>
      <c r="J14" s="173"/>
      <c r="K14" s="151"/>
      <c r="L14" s="152">
        <v>2018</v>
      </c>
      <c r="M14" s="15"/>
      <c r="N14" s="151"/>
      <c r="O14" s="152">
        <v>2019</v>
      </c>
      <c r="P14" s="183"/>
      <c r="Q14" s="4"/>
      <c r="R14" s="4" t="s">
        <v>190</v>
      </c>
      <c r="S14" s="5"/>
      <c r="T14" s="3"/>
      <c r="U14" s="4" t="s">
        <v>194</v>
      </c>
      <c r="V14" s="5"/>
      <c r="W14" s="3"/>
      <c r="X14" s="4" t="s">
        <v>195</v>
      </c>
      <c r="Y14" s="5"/>
      <c r="Z14" s="3"/>
      <c r="AA14" s="4" t="s">
        <v>92</v>
      </c>
      <c r="AB14" s="5"/>
      <c r="AT14" s="4"/>
      <c r="AU14" s="4" t="s">
        <v>66</v>
      </c>
      <c r="AV14" s="4"/>
      <c r="AW14" s="3"/>
      <c r="AX14" s="4" t="s">
        <v>80</v>
      </c>
      <c r="AY14" s="5"/>
      <c r="AZ14" s="3"/>
      <c r="BA14" s="4" t="s">
        <v>87</v>
      </c>
      <c r="BB14" s="5"/>
      <c r="BC14" s="3"/>
      <c r="BD14" s="4" t="s">
        <v>92</v>
      </c>
      <c r="BE14" s="5"/>
      <c r="BF14" s="3" t="s">
        <v>96</v>
      </c>
      <c r="BG14" s="4" t="s">
        <v>97</v>
      </c>
      <c r="BH14" s="5" t="s">
        <v>98</v>
      </c>
      <c r="BI14" s="3"/>
      <c r="BJ14" s="4" t="s">
        <v>19</v>
      </c>
      <c r="BK14" s="5"/>
      <c r="BL14" s="3"/>
      <c r="BM14" s="4" t="s">
        <v>118</v>
      </c>
      <c r="BN14" s="5"/>
      <c r="BO14" s="3"/>
      <c r="BP14" s="4" t="s">
        <v>119</v>
      </c>
      <c r="BQ14" s="5"/>
      <c r="BS14" s="4"/>
      <c r="BT14" s="161">
        <v>43101</v>
      </c>
      <c r="BU14" s="5"/>
      <c r="BV14" s="4"/>
      <c r="BW14" s="161">
        <v>43132</v>
      </c>
      <c r="BX14" s="5"/>
      <c r="BY14" s="4"/>
      <c r="BZ14" s="161" t="s">
        <v>155</v>
      </c>
      <c r="CA14" s="5"/>
      <c r="CB14" s="4"/>
      <c r="CC14" s="161">
        <v>43191</v>
      </c>
      <c r="CD14" s="5"/>
      <c r="CE14" s="4"/>
      <c r="CF14" s="166" t="s">
        <v>161</v>
      </c>
      <c r="CG14" s="5"/>
      <c r="CH14" s="4"/>
      <c r="CI14" s="161">
        <v>43374</v>
      </c>
      <c r="CJ14" s="5"/>
      <c r="CK14" s="4"/>
      <c r="CL14" s="161">
        <v>43405</v>
      </c>
      <c r="CM14" s="5"/>
      <c r="CN14" s="4"/>
      <c r="CO14" s="161">
        <v>43435</v>
      </c>
      <c r="CP14" s="5"/>
    </row>
    <row r="15" spans="3:94">
      <c r="C15" s="18" t="s">
        <v>1</v>
      </c>
      <c r="D15" s="7" t="s">
        <v>3</v>
      </c>
      <c r="E15" s="10" t="s">
        <v>6</v>
      </c>
      <c r="F15" s="10" t="s">
        <v>12</v>
      </c>
      <c r="G15" s="26" t="s">
        <v>172</v>
      </c>
      <c r="H15" s="174" t="s">
        <v>144</v>
      </c>
      <c r="I15" s="175"/>
      <c r="J15" s="175"/>
      <c r="K15" s="32" t="s">
        <v>189</v>
      </c>
      <c r="L15" s="49"/>
      <c r="M15" s="7"/>
      <c r="N15" s="32" t="s">
        <v>197</v>
      </c>
      <c r="O15" s="49"/>
      <c r="P15" s="16"/>
      <c r="Q15" s="7" t="s">
        <v>30</v>
      </c>
      <c r="R15" s="7">
        <v>3.5</v>
      </c>
      <c r="S15" s="8" t="s">
        <v>42</v>
      </c>
      <c r="T15" s="6" t="s">
        <v>30</v>
      </c>
      <c r="U15" s="7">
        <v>6.1</v>
      </c>
      <c r="V15" s="8" t="s">
        <v>42</v>
      </c>
      <c r="W15" s="6" t="s">
        <v>30</v>
      </c>
      <c r="X15" s="7">
        <v>8</v>
      </c>
      <c r="Y15" s="8" t="s">
        <v>42</v>
      </c>
      <c r="Z15" s="6" t="s">
        <v>30</v>
      </c>
      <c r="AA15" s="7">
        <v>10.9</v>
      </c>
      <c r="AB15" s="8" t="s">
        <v>42</v>
      </c>
      <c r="AT15" s="25" t="s">
        <v>30</v>
      </c>
      <c r="AU15" s="41">
        <v>1.6</v>
      </c>
      <c r="AV15" s="25" t="s">
        <v>42</v>
      </c>
      <c r="AW15" s="40" t="s">
        <v>30</v>
      </c>
      <c r="AX15" s="41">
        <v>5.0999999999999996</v>
      </c>
      <c r="AY15" s="42" t="s">
        <v>42</v>
      </c>
      <c r="AZ15" s="40" t="s">
        <v>30</v>
      </c>
      <c r="BA15" s="41">
        <v>8.6</v>
      </c>
      <c r="BB15" s="42" t="s">
        <v>42</v>
      </c>
      <c r="BC15" s="40" t="s">
        <v>30</v>
      </c>
      <c r="BD15" s="41">
        <v>8.6999999999999993</v>
      </c>
      <c r="BE15" s="42" t="s">
        <v>42</v>
      </c>
      <c r="BF15" s="40" t="s">
        <v>30</v>
      </c>
      <c r="BG15" s="41"/>
      <c r="BH15" s="42" t="s">
        <v>42</v>
      </c>
      <c r="BI15" s="40" t="s">
        <v>30</v>
      </c>
      <c r="BJ15" s="41">
        <v>13.3</v>
      </c>
      <c r="BK15" s="42" t="s">
        <v>42</v>
      </c>
      <c r="BL15" s="40" t="s">
        <v>30</v>
      </c>
      <c r="BM15" s="41">
        <v>7.3</v>
      </c>
      <c r="BN15" s="42" t="s">
        <v>42</v>
      </c>
      <c r="BO15" s="40" t="s">
        <v>30</v>
      </c>
      <c r="BP15" s="41">
        <v>4.9000000000000004</v>
      </c>
      <c r="BQ15" s="42" t="s">
        <v>42</v>
      </c>
      <c r="BS15" s="7" t="s">
        <v>30</v>
      </c>
      <c r="BT15" s="7">
        <v>5.6</v>
      </c>
      <c r="BU15" s="8" t="s">
        <v>42</v>
      </c>
      <c r="BV15" s="7" t="s">
        <v>30</v>
      </c>
      <c r="BW15" s="7">
        <v>0.7</v>
      </c>
      <c r="BX15" s="8" t="s">
        <v>42</v>
      </c>
      <c r="BY15" s="7" t="s">
        <v>30</v>
      </c>
      <c r="BZ15" s="7">
        <v>4.7</v>
      </c>
      <c r="CA15" s="8" t="s">
        <v>42</v>
      </c>
      <c r="CB15" s="7" t="s">
        <v>30</v>
      </c>
      <c r="CC15" s="7">
        <v>12.2</v>
      </c>
      <c r="CD15" s="8" t="s">
        <v>42</v>
      </c>
      <c r="CE15" s="7"/>
      <c r="CF15" s="7"/>
      <c r="CG15" s="8"/>
      <c r="CH15" s="7" t="s">
        <v>30</v>
      </c>
      <c r="CI15" s="7">
        <v>12</v>
      </c>
      <c r="CJ15" s="8" t="s">
        <v>42</v>
      </c>
      <c r="CK15" s="7" t="s">
        <v>30</v>
      </c>
      <c r="CL15" s="7">
        <v>6.8</v>
      </c>
      <c r="CM15" s="8" t="s">
        <v>42</v>
      </c>
      <c r="CN15" s="7" t="s">
        <v>30</v>
      </c>
      <c r="CO15" s="7">
        <v>6.1</v>
      </c>
      <c r="CP15" s="8" t="s">
        <v>42</v>
      </c>
    </row>
    <row r="16" spans="3:94">
      <c r="C16" s="18"/>
      <c r="D16" s="7"/>
      <c r="E16" s="10" t="s">
        <v>10</v>
      </c>
      <c r="F16" s="10" t="s">
        <v>13</v>
      </c>
      <c r="G16" s="10" t="s">
        <v>173</v>
      </c>
      <c r="H16" s="157" t="s">
        <v>11</v>
      </c>
      <c r="I16" s="153" t="s">
        <v>13</v>
      </c>
      <c r="J16" s="176" t="s">
        <v>7</v>
      </c>
      <c r="K16" s="157" t="s">
        <v>11</v>
      </c>
      <c r="L16" s="153" t="s">
        <v>13</v>
      </c>
      <c r="M16" s="176" t="s">
        <v>7</v>
      </c>
      <c r="N16" s="157" t="s">
        <v>11</v>
      </c>
      <c r="O16" s="153" t="s">
        <v>13</v>
      </c>
      <c r="P16" s="184" t="s">
        <v>7</v>
      </c>
      <c r="Q16" s="153" t="s">
        <v>11</v>
      </c>
      <c r="R16" s="153" t="s">
        <v>13</v>
      </c>
      <c r="S16" s="154" t="s">
        <v>9</v>
      </c>
      <c r="T16" s="179" t="s">
        <v>11</v>
      </c>
      <c r="U16" s="153" t="s">
        <v>13</v>
      </c>
      <c r="V16" s="154" t="s">
        <v>9</v>
      </c>
      <c r="W16" s="179" t="s">
        <v>11</v>
      </c>
      <c r="X16" s="153" t="s">
        <v>13</v>
      </c>
      <c r="Y16" s="154" t="s">
        <v>9</v>
      </c>
      <c r="Z16" s="179" t="s">
        <v>11</v>
      </c>
      <c r="AA16" s="153" t="s">
        <v>13</v>
      </c>
      <c r="AB16" s="154" t="s">
        <v>9</v>
      </c>
      <c r="AT16" s="10" t="s">
        <v>11</v>
      </c>
      <c r="AU16" s="10" t="s">
        <v>13</v>
      </c>
      <c r="AV16" s="7" t="s">
        <v>9</v>
      </c>
      <c r="AW16" s="9" t="s">
        <v>11</v>
      </c>
      <c r="AX16" s="10" t="s">
        <v>13</v>
      </c>
      <c r="AY16" s="8" t="s">
        <v>9</v>
      </c>
      <c r="AZ16" s="9" t="s">
        <v>11</v>
      </c>
      <c r="BA16" s="10" t="s">
        <v>13</v>
      </c>
      <c r="BB16" s="8" t="s">
        <v>9</v>
      </c>
      <c r="BC16" s="9" t="s">
        <v>11</v>
      </c>
      <c r="BD16" s="10" t="s">
        <v>13</v>
      </c>
      <c r="BE16" s="8" t="s">
        <v>9</v>
      </c>
      <c r="BF16" s="9" t="s">
        <v>11</v>
      </c>
      <c r="BG16" s="10" t="s">
        <v>13</v>
      </c>
      <c r="BH16" s="8" t="s">
        <v>9</v>
      </c>
      <c r="BI16" s="9" t="s">
        <v>11</v>
      </c>
      <c r="BJ16" s="10" t="s">
        <v>13</v>
      </c>
      <c r="BK16" s="8" t="s">
        <v>9</v>
      </c>
      <c r="BL16" s="9" t="s">
        <v>11</v>
      </c>
      <c r="BM16" s="10" t="s">
        <v>13</v>
      </c>
      <c r="BN16" s="8" t="s">
        <v>9</v>
      </c>
      <c r="BO16" s="9" t="s">
        <v>11</v>
      </c>
      <c r="BP16" s="10" t="s">
        <v>13</v>
      </c>
      <c r="BQ16" s="8" t="s">
        <v>9</v>
      </c>
      <c r="BS16" s="153" t="s">
        <v>11</v>
      </c>
      <c r="BT16" s="153" t="s">
        <v>13</v>
      </c>
      <c r="BU16" s="154" t="s">
        <v>9</v>
      </c>
      <c r="BV16" s="153" t="s">
        <v>11</v>
      </c>
      <c r="BW16" s="153" t="s">
        <v>13</v>
      </c>
      <c r="BX16" s="154" t="s">
        <v>9</v>
      </c>
      <c r="BY16" s="153" t="s">
        <v>11</v>
      </c>
      <c r="BZ16" s="153" t="s">
        <v>13</v>
      </c>
      <c r="CA16" s="154" t="s">
        <v>9</v>
      </c>
      <c r="CB16" s="153" t="s">
        <v>11</v>
      </c>
      <c r="CC16" s="153" t="s">
        <v>13</v>
      </c>
      <c r="CD16" s="154" t="s">
        <v>9</v>
      </c>
      <c r="CE16" s="153" t="s">
        <v>11</v>
      </c>
      <c r="CF16" s="153" t="s">
        <v>13</v>
      </c>
      <c r="CG16" s="154" t="s">
        <v>9</v>
      </c>
      <c r="CH16" s="153" t="s">
        <v>11</v>
      </c>
      <c r="CI16" s="153" t="s">
        <v>13</v>
      </c>
      <c r="CJ16" s="154" t="s">
        <v>9</v>
      </c>
      <c r="CK16" s="153" t="s">
        <v>11</v>
      </c>
      <c r="CL16" s="153" t="s">
        <v>13</v>
      </c>
      <c r="CM16" s="154" t="s">
        <v>9</v>
      </c>
      <c r="CN16" s="153" t="s">
        <v>11</v>
      </c>
      <c r="CO16" s="153" t="s">
        <v>13</v>
      </c>
      <c r="CP16" s="154" t="s">
        <v>9</v>
      </c>
    </row>
    <row r="17" spans="3:94">
      <c r="C17" s="18"/>
      <c r="D17" s="7"/>
      <c r="E17" s="10" t="s">
        <v>5</v>
      </c>
      <c r="F17" s="10" t="s">
        <v>14</v>
      </c>
      <c r="G17" s="10" t="s">
        <v>174</v>
      </c>
      <c r="H17" s="158" t="s">
        <v>8</v>
      </c>
      <c r="I17" s="155" t="s">
        <v>8</v>
      </c>
      <c r="J17" s="177"/>
      <c r="K17" s="158" t="s">
        <v>8</v>
      </c>
      <c r="L17" s="155" t="s">
        <v>8</v>
      </c>
      <c r="M17" s="177"/>
      <c r="N17" s="158" t="s">
        <v>8</v>
      </c>
      <c r="O17" s="155" t="s">
        <v>8</v>
      </c>
      <c r="P17" s="185"/>
      <c r="Q17" s="155" t="s">
        <v>8</v>
      </c>
      <c r="R17" s="155" t="s">
        <v>8</v>
      </c>
      <c r="S17" s="156"/>
      <c r="T17" s="180" t="s">
        <v>8</v>
      </c>
      <c r="U17" s="155" t="s">
        <v>8</v>
      </c>
      <c r="V17" s="156"/>
      <c r="W17" s="180" t="s">
        <v>8</v>
      </c>
      <c r="X17" s="155" t="s">
        <v>8</v>
      </c>
      <c r="Y17" s="156"/>
      <c r="Z17" s="180" t="s">
        <v>8</v>
      </c>
      <c r="AA17" s="155" t="s">
        <v>8</v>
      </c>
      <c r="AB17" s="156"/>
      <c r="AT17" s="20" t="s">
        <v>8</v>
      </c>
      <c r="AU17" s="20" t="s">
        <v>8</v>
      </c>
      <c r="AV17" s="12"/>
      <c r="AW17" s="9" t="s">
        <v>8</v>
      </c>
      <c r="AX17" s="10" t="s">
        <v>8</v>
      </c>
      <c r="AY17" s="8"/>
      <c r="AZ17" s="22" t="s">
        <v>8</v>
      </c>
      <c r="BA17" s="20" t="s">
        <v>8</v>
      </c>
      <c r="BB17" s="13"/>
      <c r="BC17" s="22" t="s">
        <v>8</v>
      </c>
      <c r="BD17" s="20" t="s">
        <v>8</v>
      </c>
      <c r="BE17" s="13"/>
      <c r="BF17" s="22" t="s">
        <v>8</v>
      </c>
      <c r="BG17" s="20" t="s">
        <v>8</v>
      </c>
      <c r="BH17" s="13"/>
      <c r="BI17" s="22" t="s">
        <v>8</v>
      </c>
      <c r="BJ17" s="20" t="s">
        <v>8</v>
      </c>
      <c r="BK17" s="13"/>
      <c r="BL17" s="22" t="s">
        <v>8</v>
      </c>
      <c r="BM17" s="20" t="s">
        <v>8</v>
      </c>
      <c r="BN17" s="13"/>
      <c r="BO17" s="22" t="s">
        <v>8</v>
      </c>
      <c r="BP17" s="20" t="s">
        <v>8</v>
      </c>
      <c r="BQ17" s="13"/>
      <c r="BS17" s="155" t="s">
        <v>8</v>
      </c>
      <c r="BT17" s="155" t="s">
        <v>8</v>
      </c>
      <c r="BU17" s="156"/>
      <c r="BV17" s="155" t="s">
        <v>8</v>
      </c>
      <c r="BW17" s="155" t="s">
        <v>8</v>
      </c>
      <c r="BX17" s="156"/>
      <c r="BY17" s="155" t="s">
        <v>8</v>
      </c>
      <c r="BZ17" s="155" t="s">
        <v>8</v>
      </c>
      <c r="CA17" s="156"/>
      <c r="CB17" s="155" t="s">
        <v>8</v>
      </c>
      <c r="CC17" s="155" t="s">
        <v>8</v>
      </c>
      <c r="CD17" s="156"/>
      <c r="CE17" s="155" t="s">
        <v>8</v>
      </c>
      <c r="CF17" s="155" t="s">
        <v>8</v>
      </c>
      <c r="CG17" s="156"/>
      <c r="CH17" s="155" t="s">
        <v>8</v>
      </c>
      <c r="CI17" s="155" t="s">
        <v>8</v>
      </c>
      <c r="CJ17" s="156"/>
      <c r="CK17" s="155" t="s">
        <v>8</v>
      </c>
      <c r="CL17" s="155" t="s">
        <v>8</v>
      </c>
      <c r="CM17" s="156"/>
      <c r="CN17" s="155" t="s">
        <v>8</v>
      </c>
      <c r="CO17" s="155" t="s">
        <v>8</v>
      </c>
      <c r="CP17" s="156"/>
    </row>
    <row r="18" spans="3:94">
      <c r="C18" s="32" t="s">
        <v>43</v>
      </c>
      <c r="D18" s="7"/>
      <c r="E18" s="10"/>
      <c r="F18" s="10"/>
      <c r="G18" s="10"/>
      <c r="H18" s="157"/>
      <c r="I18" s="153"/>
      <c r="J18" s="153"/>
      <c r="K18" s="18"/>
      <c r="L18" s="7"/>
      <c r="M18" s="7"/>
      <c r="N18" s="18"/>
      <c r="O18" s="7"/>
      <c r="P18" s="16"/>
      <c r="Q18" s="7"/>
      <c r="R18" s="7"/>
      <c r="S18" s="8"/>
      <c r="T18" s="6"/>
      <c r="U18" s="7"/>
      <c r="V18" s="8"/>
      <c r="W18" s="6"/>
      <c r="X18" s="7"/>
      <c r="Y18" s="8"/>
      <c r="Z18" s="6"/>
      <c r="AA18" s="7"/>
      <c r="AB18" s="8"/>
      <c r="AE18" t="s">
        <v>151</v>
      </c>
      <c r="AF18" t="s">
        <v>152</v>
      </c>
      <c r="AT18" s="10"/>
      <c r="AU18" s="10"/>
      <c r="AV18" s="7"/>
      <c r="AW18" s="3"/>
      <c r="AX18" s="4"/>
      <c r="AY18" s="5"/>
      <c r="AZ18" s="4"/>
      <c r="BA18" s="4"/>
      <c r="BB18" s="4"/>
      <c r="BC18" s="3"/>
      <c r="BD18" s="4"/>
      <c r="BE18" s="5"/>
      <c r="BF18" s="3"/>
      <c r="BG18" s="4"/>
      <c r="BH18" s="4"/>
      <c r="BI18" s="3"/>
      <c r="BJ18" s="4"/>
      <c r="BK18" s="5"/>
      <c r="BL18" s="3"/>
      <c r="BM18" s="4"/>
      <c r="BN18" s="5"/>
      <c r="BO18" s="3"/>
      <c r="BP18" s="4"/>
      <c r="BQ18" s="5"/>
      <c r="BS18" s="7"/>
      <c r="BT18" s="7"/>
      <c r="BU18" s="8"/>
      <c r="BV18" s="6"/>
      <c r="BW18" s="7"/>
      <c r="BX18" s="8"/>
      <c r="BY18" s="7"/>
      <c r="BZ18" s="7"/>
      <c r="CA18" s="7"/>
      <c r="CB18" s="3"/>
      <c r="CC18" s="4"/>
      <c r="CD18" s="5"/>
      <c r="CE18" s="4"/>
      <c r="CF18" s="4"/>
      <c r="CG18" s="5"/>
      <c r="CH18" s="3"/>
      <c r="CI18" s="4"/>
      <c r="CJ18" s="5"/>
      <c r="CK18" s="3"/>
      <c r="CL18" s="4"/>
      <c r="CM18" s="5"/>
      <c r="CN18" s="3"/>
      <c r="CO18" s="4"/>
      <c r="CP18" s="5"/>
    </row>
    <row r="19" spans="3:94">
      <c r="C19" s="18" t="s">
        <v>2</v>
      </c>
      <c r="D19" s="7" t="s">
        <v>4</v>
      </c>
      <c r="E19" s="10">
        <v>5</v>
      </c>
      <c r="F19" s="10" t="s">
        <v>24</v>
      </c>
      <c r="G19" s="10">
        <v>36</v>
      </c>
      <c r="H19" s="144">
        <f t="shared" ref="H19:H61" si="0">+SUM(AT19,AW19,AZ19,BC19,BF19,BI19,BL19,BO19)</f>
        <v>3080</v>
      </c>
      <c r="I19" s="145">
        <f t="shared" ref="I19:I61" si="1">+SUM(AU19,AX19,BA19,BD19,BG19,BJ19,BM19,BP19)</f>
        <v>12291</v>
      </c>
      <c r="J19" s="148">
        <f>+I19/H19</f>
        <v>3.9905844155844155</v>
      </c>
      <c r="K19" s="171">
        <f>BS19+BV19+BY19+CB19+CE19+CH19+CK19+CN19</f>
        <v>3161</v>
      </c>
      <c r="L19" s="93">
        <f>+BT19+BW19+BZ19+CC19+CF19+CI19+CL19+CO19</f>
        <v>12259</v>
      </c>
      <c r="M19" s="178">
        <f>+L19/K19</f>
        <v>3.8782031002847202</v>
      </c>
      <c r="N19" s="18">
        <f>Q19+T19+W19+Z19</f>
        <v>1696</v>
      </c>
      <c r="O19" s="7">
        <f>R19+U19+X19+AA19</f>
        <v>6904</v>
      </c>
      <c r="P19" s="160">
        <f>+O19/N19</f>
        <v>4.0707547169811322</v>
      </c>
      <c r="Q19" s="7">
        <v>612</v>
      </c>
      <c r="R19" s="7">
        <v>2319</v>
      </c>
      <c r="S19" s="11">
        <f>+R19/Q19</f>
        <v>3.7892156862745097</v>
      </c>
      <c r="T19" s="6">
        <v>485</v>
      </c>
      <c r="U19" s="28">
        <v>1963</v>
      </c>
      <c r="V19" s="11">
        <f>+U19/T19</f>
        <v>4.047422680412371</v>
      </c>
      <c r="W19" s="6">
        <v>421</v>
      </c>
      <c r="X19" s="28">
        <v>1852</v>
      </c>
      <c r="Y19" s="11">
        <f>+X19/W19</f>
        <v>4.3990498812351548</v>
      </c>
      <c r="Z19" s="6">
        <v>178</v>
      </c>
      <c r="AA19" s="28">
        <v>770</v>
      </c>
      <c r="AB19" s="11">
        <f>+AA19/Z19</f>
        <v>4.3258426966292136</v>
      </c>
      <c r="AE19" s="10">
        <v>36</v>
      </c>
      <c r="AF19" s="11">
        <v>4.0707547169811322</v>
      </c>
      <c r="AT19" s="7">
        <v>560</v>
      </c>
      <c r="AU19" s="26">
        <v>1871</v>
      </c>
      <c r="AV19" s="38">
        <f>+AU19/AT19</f>
        <v>3.3410714285714285</v>
      </c>
      <c r="AW19" s="33">
        <v>531</v>
      </c>
      <c r="AX19" s="39">
        <v>2039</v>
      </c>
      <c r="AY19" s="11">
        <f>+AX19/AW19</f>
        <v>3.8399246704331449</v>
      </c>
      <c r="AZ19" s="51">
        <v>347</v>
      </c>
      <c r="BA19" s="51">
        <v>1511</v>
      </c>
      <c r="BB19" s="57">
        <f>+BA19/AZ19</f>
        <v>4.3544668587896256</v>
      </c>
      <c r="BC19" s="33">
        <v>289</v>
      </c>
      <c r="BD19" s="39">
        <v>1280</v>
      </c>
      <c r="BE19" s="11">
        <f>+BD19/BC19</f>
        <v>4.429065743944637</v>
      </c>
      <c r="BF19" s="6">
        <v>220</v>
      </c>
      <c r="BG19" s="39">
        <v>827</v>
      </c>
      <c r="BH19" s="38">
        <f>+BG19/BF19</f>
        <v>3.7590909090909093</v>
      </c>
      <c r="BI19" s="33">
        <v>167</v>
      </c>
      <c r="BJ19" s="86">
        <v>885</v>
      </c>
      <c r="BK19" s="11">
        <f>+BJ19/BI19</f>
        <v>5.2994011976047908</v>
      </c>
      <c r="BL19" s="6">
        <v>426</v>
      </c>
      <c r="BM19" s="7">
        <v>1823</v>
      </c>
      <c r="BN19" s="11">
        <f>+BM19/BL19</f>
        <v>4.279342723004695</v>
      </c>
      <c r="BO19" s="6">
        <v>540</v>
      </c>
      <c r="BP19" s="28">
        <v>2055</v>
      </c>
      <c r="BQ19" s="11">
        <f>+BP19/BO19</f>
        <v>3.8055555555555554</v>
      </c>
      <c r="BS19" s="7">
        <v>551</v>
      </c>
      <c r="BT19" s="7">
        <v>2179</v>
      </c>
      <c r="BU19" s="11">
        <f>+BT19/BS19</f>
        <v>3.954627949183303</v>
      </c>
      <c r="BV19" s="6">
        <v>550</v>
      </c>
      <c r="BW19" s="28">
        <v>1835</v>
      </c>
      <c r="BX19" s="11">
        <f>+BW19/BV19</f>
        <v>3.3363636363636364</v>
      </c>
      <c r="BY19" s="39">
        <v>537</v>
      </c>
      <c r="BZ19" s="39">
        <v>2001</v>
      </c>
      <c r="CA19" s="38">
        <f>+BZ19/BY19</f>
        <v>3.7262569832402233</v>
      </c>
      <c r="CB19" s="33">
        <v>126</v>
      </c>
      <c r="CC19" s="39">
        <v>582</v>
      </c>
      <c r="CD19" s="11">
        <f>CC19/CB19</f>
        <v>4.6190476190476186</v>
      </c>
      <c r="CE19" s="39">
        <v>132</v>
      </c>
      <c r="CF19" s="39">
        <v>529</v>
      </c>
      <c r="CG19" s="11">
        <f>+CF19/CE19</f>
        <v>4.0075757575757578</v>
      </c>
      <c r="CH19" s="33">
        <v>187</v>
      </c>
      <c r="CI19" s="39">
        <v>851</v>
      </c>
      <c r="CJ19" s="11">
        <f>+CI19/CH19</f>
        <v>4.5508021390374331</v>
      </c>
      <c r="CK19" s="33">
        <v>519</v>
      </c>
      <c r="CL19" s="39">
        <v>2084</v>
      </c>
      <c r="CM19" s="11">
        <f>+CL19/CK19</f>
        <v>4.0154142581888248</v>
      </c>
      <c r="CN19" s="33">
        <v>559</v>
      </c>
      <c r="CO19" s="39">
        <v>2198</v>
      </c>
      <c r="CP19" s="11">
        <f>+CO19/CN19</f>
        <v>3.9320214669051881</v>
      </c>
    </row>
    <row r="20" spans="3:94">
      <c r="C20" s="18" t="s">
        <v>22</v>
      </c>
      <c r="D20" s="7" t="s">
        <v>23</v>
      </c>
      <c r="E20" s="26">
        <v>7.5</v>
      </c>
      <c r="F20" s="10" t="s">
        <v>24</v>
      </c>
      <c r="G20" s="10">
        <v>31</v>
      </c>
      <c r="H20" s="144">
        <f t="shared" si="0"/>
        <v>3700</v>
      </c>
      <c r="I20" s="145">
        <f t="shared" si="1"/>
        <v>15861</v>
      </c>
      <c r="J20" s="148">
        <f t="shared" ref="J20:J76" si="2">+I20/H20</f>
        <v>4.2867567567567564</v>
      </c>
      <c r="K20" s="171">
        <f>BS20+BV20+BY20+CB20+CE20+CH20+CK20+CN20</f>
        <v>2350</v>
      </c>
      <c r="L20" s="93">
        <f>+BT20+BW20+BZ20+CC20+CF20+CI20+CL20+CO20</f>
        <v>9578</v>
      </c>
      <c r="M20" s="178">
        <f t="shared" ref="M20:M61" si="3">+L20/K20</f>
        <v>4.0757446808510638</v>
      </c>
      <c r="N20" s="18">
        <f t="shared" ref="N20:N60" si="4">Q20+T20+W20+Z20</f>
        <v>0</v>
      </c>
      <c r="O20" s="7">
        <f t="shared" ref="O20:O60" si="5">R20+U20+X20+AA20</f>
        <v>0</v>
      </c>
      <c r="P20" s="160"/>
      <c r="Q20" s="7"/>
      <c r="R20" s="7"/>
      <c r="S20" s="11" t="s">
        <v>193</v>
      </c>
      <c r="T20" s="6"/>
      <c r="U20" s="7"/>
      <c r="V20" s="11" t="s">
        <v>193</v>
      </c>
      <c r="W20" s="6"/>
      <c r="X20" s="7"/>
      <c r="Y20" s="11" t="s">
        <v>193</v>
      </c>
      <c r="Z20" s="6"/>
      <c r="AA20" s="7"/>
      <c r="AB20" s="11" t="s">
        <v>193</v>
      </c>
      <c r="AE20" s="10"/>
      <c r="AF20" s="11"/>
      <c r="AT20" s="7">
        <v>986</v>
      </c>
      <c r="AU20" s="26">
        <v>3641</v>
      </c>
      <c r="AV20" s="38">
        <f t="shared" ref="AV20:AV29" si="6">+AU20/AT20</f>
        <v>3.6926977687626774</v>
      </c>
      <c r="AW20" s="33">
        <v>606</v>
      </c>
      <c r="AX20" s="39">
        <v>2603</v>
      </c>
      <c r="AY20" s="11">
        <f t="shared" ref="AY20:AY74" si="7">+AX20/AW20</f>
        <v>4.2953795379537958</v>
      </c>
      <c r="AZ20" s="51">
        <v>362</v>
      </c>
      <c r="BA20" s="51">
        <v>1766</v>
      </c>
      <c r="BB20" s="57">
        <f t="shared" ref="BB20:BB74" si="8">+BA20/AZ20</f>
        <v>4.8784530386740332</v>
      </c>
      <c r="BC20" s="33">
        <v>291</v>
      </c>
      <c r="BD20" s="39">
        <v>1418</v>
      </c>
      <c r="BE20" s="11">
        <f>+BD20/BC20</f>
        <v>4.8728522336769755</v>
      </c>
      <c r="BF20" s="6">
        <v>162</v>
      </c>
      <c r="BG20" s="39">
        <v>786</v>
      </c>
      <c r="BH20" s="38">
        <f t="shared" ref="BH20:BH76" si="9">+BG20/BF20</f>
        <v>4.8518518518518521</v>
      </c>
      <c r="BI20" s="33">
        <v>186</v>
      </c>
      <c r="BJ20" s="39">
        <v>977</v>
      </c>
      <c r="BK20" s="11">
        <f t="shared" ref="BK20:BK76" si="10">+BJ20/BI20</f>
        <v>5.252688172043011</v>
      </c>
      <c r="BL20" s="6">
        <v>466</v>
      </c>
      <c r="BM20" s="7">
        <v>2069</v>
      </c>
      <c r="BN20" s="11">
        <f t="shared" ref="BN20:BN61" si="11">+BM20/BL20</f>
        <v>4.4399141630901289</v>
      </c>
      <c r="BO20" s="6">
        <v>641</v>
      </c>
      <c r="BP20" s="28">
        <v>2601</v>
      </c>
      <c r="BQ20" s="11">
        <f t="shared" ref="BQ20:BQ76" si="12">+BP20/BO20</f>
        <v>4.0577223088923553</v>
      </c>
      <c r="BS20" s="7">
        <v>720</v>
      </c>
      <c r="BT20" s="7">
        <v>3161</v>
      </c>
      <c r="BU20" s="11">
        <f t="shared" ref="BU20:BU61" si="13">+BT20/BS20</f>
        <v>4.3902777777777775</v>
      </c>
      <c r="BV20" s="6">
        <v>855</v>
      </c>
      <c r="BW20" s="28">
        <v>2879</v>
      </c>
      <c r="BX20" s="11">
        <f t="shared" ref="BX20:BX88" si="14">+BW20/BV20</f>
        <v>3.3672514619883041</v>
      </c>
      <c r="BY20" s="39">
        <v>543</v>
      </c>
      <c r="BZ20" s="39">
        <v>2339</v>
      </c>
      <c r="CA20" s="38">
        <f t="shared" ref="CA20:CA88" si="15">+BZ20/BY20</f>
        <v>4.3075506445672191</v>
      </c>
      <c r="CB20" s="33">
        <v>232</v>
      </c>
      <c r="CC20" s="39">
        <v>1199</v>
      </c>
      <c r="CD20" s="11">
        <f t="shared" ref="CD20:CD88" si="16">CC20/CB20</f>
        <v>5.1681034482758621</v>
      </c>
      <c r="CE20" s="39"/>
      <c r="CF20" s="39"/>
      <c r="CG20" s="11" t="e">
        <f>+CF20/CE20</f>
        <v>#DIV/0!</v>
      </c>
      <c r="CH20" s="33"/>
      <c r="CI20" s="39"/>
      <c r="CJ20" s="11"/>
      <c r="CK20" s="33"/>
      <c r="CL20" s="39"/>
      <c r="CM20" s="11" t="s">
        <v>179</v>
      </c>
      <c r="CN20" s="33"/>
      <c r="CO20" s="39"/>
      <c r="CP20" s="11" t="s">
        <v>179</v>
      </c>
    </row>
    <row r="21" spans="3:94">
      <c r="C21" s="18" t="s">
        <v>88</v>
      </c>
      <c r="D21" s="28" t="s">
        <v>23</v>
      </c>
      <c r="E21" s="10">
        <v>7.5</v>
      </c>
      <c r="F21" s="10" t="s">
        <v>48</v>
      </c>
      <c r="G21" s="10">
        <v>28</v>
      </c>
      <c r="H21" s="144">
        <f t="shared" si="0"/>
        <v>1135</v>
      </c>
      <c r="I21" s="145">
        <f t="shared" si="1"/>
        <v>4725</v>
      </c>
      <c r="J21" s="148">
        <f t="shared" si="2"/>
        <v>4.1629955947136565</v>
      </c>
      <c r="K21" s="171">
        <f>BS21+BV21+BY21+CB21+CE21+CH21+CK21+CN21</f>
        <v>1366</v>
      </c>
      <c r="L21" s="93">
        <f>+BT21+BW21+BZ21+CC21+CF21+CI21+CL21+CO21</f>
        <v>5765</v>
      </c>
      <c r="M21" s="178">
        <f t="shared" si="3"/>
        <v>4.2203513909224011</v>
      </c>
      <c r="N21" s="18">
        <f t="shared" si="4"/>
        <v>678</v>
      </c>
      <c r="O21" s="7">
        <f t="shared" si="5"/>
        <v>2929</v>
      </c>
      <c r="P21" s="160">
        <f t="shared" ref="P21:P61" si="17">+O21/N21</f>
        <v>4.3200589970501477</v>
      </c>
      <c r="Q21" s="7">
        <v>332</v>
      </c>
      <c r="R21" s="7">
        <v>1407</v>
      </c>
      <c r="S21" s="11">
        <f t="shared" ref="S21:S61" si="18">+R21/Q21</f>
        <v>4.2379518072289155</v>
      </c>
      <c r="T21" s="6">
        <v>180</v>
      </c>
      <c r="U21" s="28">
        <v>788</v>
      </c>
      <c r="V21" s="11">
        <f t="shared" ref="V21:V61" si="19">+U21/T21</f>
        <v>4.3777777777777782</v>
      </c>
      <c r="W21" s="6">
        <v>116</v>
      </c>
      <c r="X21" s="28">
        <v>538</v>
      </c>
      <c r="Y21" s="11">
        <f t="shared" ref="Y21:Y30" si="20">+X21/W21</f>
        <v>4.6379310344827589</v>
      </c>
      <c r="Z21" s="6">
        <v>50</v>
      </c>
      <c r="AA21" s="28">
        <v>196</v>
      </c>
      <c r="AB21" s="11">
        <f t="shared" ref="AB21:AB30" si="21">+AA21/Z21</f>
        <v>3.92</v>
      </c>
      <c r="AE21" s="10">
        <v>28</v>
      </c>
      <c r="AF21" s="11">
        <v>4.3200589970501477</v>
      </c>
      <c r="AT21" s="7">
        <v>367</v>
      </c>
      <c r="AU21" s="26">
        <v>1491</v>
      </c>
      <c r="AV21" s="38">
        <f t="shared" si="6"/>
        <v>4.0626702997275208</v>
      </c>
      <c r="AW21" s="33">
        <v>190</v>
      </c>
      <c r="AX21" s="39">
        <v>806</v>
      </c>
      <c r="AY21" s="11">
        <f t="shared" si="7"/>
        <v>4.242105263157895</v>
      </c>
      <c r="AZ21" s="51">
        <v>97</v>
      </c>
      <c r="BA21" s="51">
        <v>426</v>
      </c>
      <c r="BB21" s="57">
        <f t="shared" si="8"/>
        <v>4.391752577319588</v>
      </c>
      <c r="BC21" s="33">
        <v>36</v>
      </c>
      <c r="BD21" s="39">
        <v>122</v>
      </c>
      <c r="BE21" s="11">
        <f t="shared" ref="BE21:BE74" si="22">+BD21/BC21</f>
        <v>3.3888888888888888</v>
      </c>
      <c r="BF21" s="6">
        <v>53</v>
      </c>
      <c r="BG21" s="39">
        <v>32</v>
      </c>
      <c r="BH21" s="38">
        <f t="shared" si="9"/>
        <v>0.60377358490566035</v>
      </c>
      <c r="BI21" s="33">
        <v>13</v>
      </c>
      <c r="BJ21" s="39">
        <v>34</v>
      </c>
      <c r="BK21" s="11">
        <f t="shared" si="10"/>
        <v>2.6153846153846154</v>
      </c>
      <c r="BL21" s="6">
        <v>114</v>
      </c>
      <c r="BM21" s="7">
        <v>545</v>
      </c>
      <c r="BN21" s="11">
        <f t="shared" si="11"/>
        <v>4.7807017543859649</v>
      </c>
      <c r="BO21" s="6">
        <v>265</v>
      </c>
      <c r="BP21" s="28">
        <v>1269</v>
      </c>
      <c r="BQ21" s="11">
        <f t="shared" si="12"/>
        <v>4.7886792452830189</v>
      </c>
      <c r="BS21" s="7">
        <v>253</v>
      </c>
      <c r="BT21" s="7">
        <v>1229</v>
      </c>
      <c r="BU21" s="11">
        <f t="shared" si="13"/>
        <v>4.8577075098814229</v>
      </c>
      <c r="BV21" s="6">
        <v>326</v>
      </c>
      <c r="BW21" s="28">
        <v>1331</v>
      </c>
      <c r="BX21" s="11">
        <f t="shared" si="14"/>
        <v>4.0828220858895703</v>
      </c>
      <c r="BY21" s="39">
        <v>278</v>
      </c>
      <c r="BZ21" s="39">
        <v>1177</v>
      </c>
      <c r="CA21" s="38">
        <f t="shared" si="15"/>
        <v>4.2338129496402876</v>
      </c>
      <c r="CB21" s="33">
        <v>39</v>
      </c>
      <c r="CC21" s="39">
        <v>152</v>
      </c>
      <c r="CD21" s="11">
        <f t="shared" si="16"/>
        <v>3.8974358974358974</v>
      </c>
      <c r="CE21" s="39">
        <v>84</v>
      </c>
      <c r="CF21" s="39">
        <v>78</v>
      </c>
      <c r="CG21" s="11">
        <f t="shared" ref="CG21:CG81" si="23">+CF21/CE21</f>
        <v>0.9285714285714286</v>
      </c>
      <c r="CH21" s="33">
        <v>39</v>
      </c>
      <c r="CI21" s="39">
        <v>177</v>
      </c>
      <c r="CJ21" s="11">
        <f t="shared" ref="CJ21:CJ81" si="24">+CI21/CH21</f>
        <v>4.5384615384615383</v>
      </c>
      <c r="CK21" s="33">
        <v>143</v>
      </c>
      <c r="CL21" s="39">
        <v>666</v>
      </c>
      <c r="CM21" s="11">
        <f t="shared" ref="CM21:CM53" si="25">+CL21/CK21</f>
        <v>4.6573426573426575</v>
      </c>
      <c r="CN21" s="33">
        <v>204</v>
      </c>
      <c r="CO21" s="39">
        <v>955</v>
      </c>
      <c r="CP21" s="11">
        <f t="shared" ref="CP21:CP53" si="26">+CO21/CN21</f>
        <v>4.6813725490196081</v>
      </c>
    </row>
    <row r="22" spans="3:94">
      <c r="C22" s="18" t="s">
        <v>25</v>
      </c>
      <c r="D22" s="28" t="s">
        <v>58</v>
      </c>
      <c r="E22" s="10">
        <v>5</v>
      </c>
      <c r="F22" s="10" t="s">
        <v>24</v>
      </c>
      <c r="G22" s="10">
        <v>28</v>
      </c>
      <c r="H22" s="144">
        <f t="shared" si="0"/>
        <v>2234</v>
      </c>
      <c r="I22" s="145">
        <f t="shared" si="1"/>
        <v>11334</v>
      </c>
      <c r="J22" s="148">
        <f t="shared" si="2"/>
        <v>5.0734109221128021</v>
      </c>
      <c r="K22" s="171">
        <f>BS22+BV22+BY22+CB22+CE22+CH22+CK22+CN22</f>
        <v>2358.0010000000002</v>
      </c>
      <c r="L22" s="93">
        <f>+BT22+BW22+BZ22+CC22+CF22+CI22+CL22+CO22</f>
        <v>11849</v>
      </c>
      <c r="M22" s="178">
        <f t="shared" si="3"/>
        <v>5.0250190733591715</v>
      </c>
      <c r="N22" s="18">
        <f t="shared" si="4"/>
        <v>1218</v>
      </c>
      <c r="O22" s="7">
        <f t="shared" si="5"/>
        <v>6279</v>
      </c>
      <c r="P22" s="160">
        <f t="shared" si="17"/>
        <v>5.1551724137931032</v>
      </c>
      <c r="Q22" s="7">
        <v>527</v>
      </c>
      <c r="R22" s="7">
        <v>2332</v>
      </c>
      <c r="S22" s="11">
        <f t="shared" si="18"/>
        <v>4.4250474383301706</v>
      </c>
      <c r="T22" s="6">
        <v>297</v>
      </c>
      <c r="U22" s="28">
        <v>1635</v>
      </c>
      <c r="V22" s="11">
        <f t="shared" si="19"/>
        <v>5.5050505050505052</v>
      </c>
      <c r="W22" s="6">
        <v>276</v>
      </c>
      <c r="X22" s="28">
        <v>1656</v>
      </c>
      <c r="Y22" s="11">
        <f t="shared" si="20"/>
        <v>6</v>
      </c>
      <c r="Z22" s="6">
        <v>118</v>
      </c>
      <c r="AA22" s="28">
        <v>656</v>
      </c>
      <c r="AB22" s="11">
        <f t="shared" si="21"/>
        <v>5.5593220338983054</v>
      </c>
      <c r="AE22" s="10">
        <v>28</v>
      </c>
      <c r="AF22" s="11">
        <v>5.1551724137931032</v>
      </c>
      <c r="AT22" s="7">
        <v>570</v>
      </c>
      <c r="AU22" s="26">
        <v>2544</v>
      </c>
      <c r="AV22" s="38">
        <f t="shared" si="6"/>
        <v>4.4631578947368418</v>
      </c>
      <c r="AW22" s="33">
        <v>413</v>
      </c>
      <c r="AX22" s="39">
        <v>2038</v>
      </c>
      <c r="AY22" s="11">
        <f t="shared" si="7"/>
        <v>4.9346246973365622</v>
      </c>
      <c r="AZ22" s="51">
        <v>209</v>
      </c>
      <c r="BA22" s="51">
        <v>1261</v>
      </c>
      <c r="BB22" s="57">
        <f t="shared" si="8"/>
        <v>6.0334928229665072</v>
      </c>
      <c r="BC22" s="33">
        <v>128</v>
      </c>
      <c r="BD22" s="39">
        <v>754</v>
      </c>
      <c r="BE22" s="11">
        <f t="shared" si="22"/>
        <v>5.890625</v>
      </c>
      <c r="BF22" s="6">
        <v>85</v>
      </c>
      <c r="BG22" s="39">
        <v>337</v>
      </c>
      <c r="BH22" s="38">
        <f t="shared" si="9"/>
        <v>3.9647058823529413</v>
      </c>
      <c r="BI22" s="33">
        <v>96</v>
      </c>
      <c r="BJ22" s="39">
        <v>635</v>
      </c>
      <c r="BK22" s="11">
        <f t="shared" si="10"/>
        <v>6.614583333333333</v>
      </c>
      <c r="BL22" s="6">
        <v>265</v>
      </c>
      <c r="BM22" s="7">
        <v>1571</v>
      </c>
      <c r="BN22" s="11">
        <f t="shared" si="11"/>
        <v>5.9283018867924531</v>
      </c>
      <c r="BO22" s="6">
        <v>468</v>
      </c>
      <c r="BP22" s="28">
        <v>2194</v>
      </c>
      <c r="BQ22" s="11">
        <f t="shared" si="12"/>
        <v>4.6880341880341883</v>
      </c>
      <c r="BS22" s="7">
        <v>420</v>
      </c>
      <c r="BT22" s="7">
        <v>2229</v>
      </c>
      <c r="BU22" s="11">
        <f t="shared" si="13"/>
        <v>5.3071428571428569</v>
      </c>
      <c r="BV22" s="6">
        <v>567</v>
      </c>
      <c r="BW22" s="28">
        <v>2293</v>
      </c>
      <c r="BX22" s="11">
        <f t="shared" si="14"/>
        <v>4.0440917107583774</v>
      </c>
      <c r="BY22" s="39">
        <v>421</v>
      </c>
      <c r="BZ22" s="39">
        <v>2035</v>
      </c>
      <c r="CA22" s="38">
        <f t="shared" si="15"/>
        <v>4.8337292161520189</v>
      </c>
      <c r="CB22" s="33">
        <v>102</v>
      </c>
      <c r="CC22" s="39">
        <v>641</v>
      </c>
      <c r="CD22" s="11">
        <f t="shared" si="16"/>
        <v>6.284313725490196</v>
      </c>
      <c r="CE22" s="39">
        <v>1E-3</v>
      </c>
      <c r="CF22" s="39">
        <v>0</v>
      </c>
      <c r="CG22" s="11">
        <f t="shared" si="23"/>
        <v>0</v>
      </c>
      <c r="CH22" s="33">
        <v>131</v>
      </c>
      <c r="CI22" s="39">
        <v>805</v>
      </c>
      <c r="CJ22" s="11">
        <f t="shared" si="24"/>
        <v>6.1450381679389317</v>
      </c>
      <c r="CK22" s="33">
        <v>355</v>
      </c>
      <c r="CL22" s="39">
        <v>1860</v>
      </c>
      <c r="CM22" s="11">
        <f t="shared" si="25"/>
        <v>5.23943661971831</v>
      </c>
      <c r="CN22" s="33">
        <v>362</v>
      </c>
      <c r="CO22" s="39">
        <v>1986</v>
      </c>
      <c r="CP22" s="11">
        <f t="shared" si="26"/>
        <v>5.4861878453038671</v>
      </c>
    </row>
    <row r="23" spans="3:94">
      <c r="C23" s="18" t="s">
        <v>27</v>
      </c>
      <c r="D23" s="28" t="s">
        <v>23</v>
      </c>
      <c r="E23" s="10">
        <v>7.5</v>
      </c>
      <c r="F23" s="10" t="s">
        <v>24</v>
      </c>
      <c r="G23" s="10">
        <v>37</v>
      </c>
      <c r="H23" s="144">
        <f t="shared" si="0"/>
        <v>3230</v>
      </c>
      <c r="I23" s="145">
        <f t="shared" si="1"/>
        <v>12248</v>
      </c>
      <c r="J23" s="148">
        <f t="shared" si="2"/>
        <v>3.7919504643962849</v>
      </c>
      <c r="K23" s="171">
        <f>BS23+BV23+BY23+CB23+CE23+CH23+CK23+CN24</f>
        <v>1967</v>
      </c>
      <c r="L23" s="93">
        <f>+BT23+BW23+BZ23+CC23+CF23+CI23+CL23+CO24</f>
        <v>6971</v>
      </c>
      <c r="M23" s="178">
        <f t="shared" si="3"/>
        <v>3.5439755973563805</v>
      </c>
      <c r="N23" s="18">
        <f t="shared" si="4"/>
        <v>0</v>
      </c>
      <c r="O23" s="7">
        <f t="shared" si="5"/>
        <v>0</v>
      </c>
      <c r="P23" s="160" t="e">
        <f t="shared" si="17"/>
        <v>#DIV/0!</v>
      </c>
      <c r="Q23" s="7"/>
      <c r="R23" s="7"/>
      <c r="S23" s="11" t="e">
        <f t="shared" si="18"/>
        <v>#DIV/0!</v>
      </c>
      <c r="T23" s="6"/>
      <c r="U23" s="7"/>
      <c r="V23" s="11" t="e">
        <f t="shared" si="19"/>
        <v>#DIV/0!</v>
      </c>
      <c r="W23" s="6"/>
      <c r="X23" s="7"/>
      <c r="Y23" s="11" t="e">
        <f t="shared" si="20"/>
        <v>#DIV/0!</v>
      </c>
      <c r="Z23" s="6"/>
      <c r="AA23" s="7"/>
      <c r="AB23" s="11" t="s">
        <v>179</v>
      </c>
      <c r="AE23" s="10"/>
      <c r="AF23" s="11"/>
      <c r="AT23" s="7">
        <v>829</v>
      </c>
      <c r="AU23" s="26">
        <v>2638</v>
      </c>
      <c r="AV23" s="38">
        <f t="shared" si="6"/>
        <v>3.1821471652593485</v>
      </c>
      <c r="AW23" s="33">
        <v>542</v>
      </c>
      <c r="AX23" s="39">
        <v>2042</v>
      </c>
      <c r="AY23" s="11">
        <f t="shared" si="7"/>
        <v>3.7675276752767526</v>
      </c>
      <c r="AZ23" s="51">
        <v>263</v>
      </c>
      <c r="BA23" s="51">
        <v>1267</v>
      </c>
      <c r="BB23" s="57">
        <f t="shared" si="8"/>
        <v>4.8174904942965782</v>
      </c>
      <c r="BC23" s="33">
        <v>202</v>
      </c>
      <c r="BD23" s="39">
        <v>870</v>
      </c>
      <c r="BE23" s="11">
        <f t="shared" si="22"/>
        <v>4.3069306930693072</v>
      </c>
      <c r="BF23" s="97">
        <v>0</v>
      </c>
      <c r="BG23" s="51">
        <v>0</v>
      </c>
      <c r="BH23" s="38"/>
      <c r="BI23" s="33">
        <v>155</v>
      </c>
      <c r="BJ23" s="39">
        <v>718</v>
      </c>
      <c r="BK23" s="11">
        <f t="shared" si="10"/>
        <v>4.6322580645161286</v>
      </c>
      <c r="BL23" s="6">
        <v>497</v>
      </c>
      <c r="BM23" s="28">
        <v>2001</v>
      </c>
      <c r="BN23" s="11">
        <f t="shared" si="11"/>
        <v>4.0261569416498997</v>
      </c>
      <c r="BO23" s="6">
        <v>742</v>
      </c>
      <c r="BP23" s="28">
        <v>2712</v>
      </c>
      <c r="BQ23" s="11">
        <f t="shared" si="12"/>
        <v>3.6549865229110514</v>
      </c>
      <c r="BS23" s="28">
        <v>686</v>
      </c>
      <c r="BT23" s="28">
        <v>2627</v>
      </c>
      <c r="BU23" s="11">
        <f t="shared" si="13"/>
        <v>3.8294460641399417</v>
      </c>
      <c r="BV23" s="6">
        <v>765</v>
      </c>
      <c r="BW23" s="28">
        <v>2403</v>
      </c>
      <c r="BX23" s="11">
        <f t="shared" si="14"/>
        <v>3.1411764705882352</v>
      </c>
      <c r="BY23" s="39"/>
      <c r="BZ23" s="39"/>
      <c r="CA23" s="38" t="e">
        <f t="shared" si="15"/>
        <v>#DIV/0!</v>
      </c>
      <c r="CB23" s="33"/>
      <c r="CC23" s="39"/>
      <c r="CD23" s="11" t="e">
        <f t="shared" si="16"/>
        <v>#DIV/0!</v>
      </c>
      <c r="CE23" s="39"/>
      <c r="CF23" s="39"/>
      <c r="CG23" s="11" t="e">
        <f t="shared" si="23"/>
        <v>#DIV/0!</v>
      </c>
      <c r="CH23" s="33">
        <v>185</v>
      </c>
      <c r="CI23" s="39">
        <v>746</v>
      </c>
      <c r="CJ23" s="11">
        <f t="shared" si="24"/>
        <v>4.0324324324324321</v>
      </c>
      <c r="CK23" s="33"/>
      <c r="CL23" s="39"/>
      <c r="CM23" s="11" t="e">
        <f t="shared" si="25"/>
        <v>#DIV/0!</v>
      </c>
      <c r="CP23" s="11"/>
    </row>
    <row r="24" spans="3:94">
      <c r="C24" s="18" t="s">
        <v>108</v>
      </c>
      <c r="D24" s="28" t="s">
        <v>109</v>
      </c>
      <c r="E24" s="10">
        <v>6</v>
      </c>
      <c r="F24" s="10" t="s">
        <v>24</v>
      </c>
      <c r="G24" s="10">
        <v>32</v>
      </c>
      <c r="H24" s="144">
        <f t="shared" si="0"/>
        <v>697</v>
      </c>
      <c r="I24" s="145">
        <f t="shared" si="1"/>
        <v>2853</v>
      </c>
      <c r="J24" s="148">
        <f t="shared" si="2"/>
        <v>4.0932568149210899</v>
      </c>
      <c r="K24" s="171"/>
      <c r="L24" s="93"/>
      <c r="M24" s="178" t="e">
        <f t="shared" si="3"/>
        <v>#DIV/0!</v>
      </c>
      <c r="N24" s="18">
        <f t="shared" si="4"/>
        <v>0</v>
      </c>
      <c r="O24" s="7">
        <f t="shared" si="5"/>
        <v>0</v>
      </c>
      <c r="P24" s="160" t="e">
        <f t="shared" si="17"/>
        <v>#DIV/0!</v>
      </c>
      <c r="Q24" s="7"/>
      <c r="R24" s="7"/>
      <c r="S24" s="11" t="e">
        <f t="shared" si="18"/>
        <v>#DIV/0!</v>
      </c>
      <c r="T24" s="6"/>
      <c r="U24" s="7"/>
      <c r="V24" s="11" t="e">
        <f t="shared" si="19"/>
        <v>#DIV/0!</v>
      </c>
      <c r="W24" s="6"/>
      <c r="X24" s="7"/>
      <c r="Y24" s="11" t="e">
        <f t="shared" si="20"/>
        <v>#DIV/0!</v>
      </c>
      <c r="Z24" s="6"/>
      <c r="AA24" s="7"/>
      <c r="AB24" s="11" t="s">
        <v>179</v>
      </c>
      <c r="AE24" s="10"/>
      <c r="AF24" s="11"/>
      <c r="AT24" s="7"/>
      <c r="AU24" s="26"/>
      <c r="AV24" s="38"/>
      <c r="AW24" s="33"/>
      <c r="AX24" s="39"/>
      <c r="AY24" s="11"/>
      <c r="AZ24" s="51"/>
      <c r="BA24" s="51"/>
      <c r="BB24" s="57"/>
      <c r="BC24" s="33"/>
      <c r="BD24" s="39"/>
      <c r="BE24" s="11"/>
      <c r="BF24" s="6"/>
      <c r="BG24" s="39"/>
      <c r="BH24" s="38"/>
      <c r="BI24" s="33">
        <v>70</v>
      </c>
      <c r="BJ24" s="39">
        <v>334</v>
      </c>
      <c r="BK24" s="11">
        <f t="shared" si="10"/>
        <v>4.7714285714285714</v>
      </c>
      <c r="BL24" s="135">
        <v>249</v>
      </c>
      <c r="BM24" s="136">
        <v>1043</v>
      </c>
      <c r="BN24" s="11">
        <f t="shared" si="11"/>
        <v>4.188755020080321</v>
      </c>
      <c r="BO24" s="6">
        <v>378</v>
      </c>
      <c r="BP24" s="28">
        <v>1476</v>
      </c>
      <c r="BQ24" s="11">
        <f t="shared" si="12"/>
        <v>3.9047619047619047</v>
      </c>
      <c r="BS24" s="7">
        <v>314</v>
      </c>
      <c r="BT24" s="7">
        <v>1357</v>
      </c>
      <c r="BU24" s="11">
        <f t="shared" si="13"/>
        <v>4.3216560509554141</v>
      </c>
      <c r="BV24" s="6">
        <v>454</v>
      </c>
      <c r="BW24" s="28">
        <v>1550</v>
      </c>
      <c r="BX24" s="11">
        <f t="shared" si="14"/>
        <v>3.4140969162995596</v>
      </c>
      <c r="BY24" s="39"/>
      <c r="BZ24" s="39"/>
      <c r="CA24" s="38" t="e">
        <f t="shared" si="15"/>
        <v>#DIV/0!</v>
      </c>
      <c r="CB24" s="33"/>
      <c r="CC24" s="39"/>
      <c r="CD24" s="11" t="e">
        <f t="shared" si="16"/>
        <v>#DIV/0!</v>
      </c>
      <c r="CE24" s="39">
        <v>20</v>
      </c>
      <c r="CF24" s="39">
        <v>105</v>
      </c>
      <c r="CG24" s="11">
        <f t="shared" si="23"/>
        <v>5.25</v>
      </c>
      <c r="CH24" s="33">
        <v>115</v>
      </c>
      <c r="CI24" s="39">
        <v>432</v>
      </c>
      <c r="CJ24" s="11">
        <f t="shared" si="24"/>
        <v>3.7565217391304349</v>
      </c>
      <c r="CK24" s="33"/>
      <c r="CL24" s="39"/>
      <c r="CM24" s="11" t="e">
        <f t="shared" si="25"/>
        <v>#DIV/0!</v>
      </c>
      <c r="CN24" s="33">
        <v>331</v>
      </c>
      <c r="CO24" s="39">
        <v>1195</v>
      </c>
      <c r="CP24" s="11">
        <f t="shared" si="26"/>
        <v>3.6102719033232629</v>
      </c>
    </row>
    <row r="25" spans="3:94">
      <c r="C25" s="18" t="s">
        <v>39</v>
      </c>
      <c r="D25" s="28" t="s">
        <v>23</v>
      </c>
      <c r="E25" s="26">
        <v>7.5</v>
      </c>
      <c r="F25" s="10" t="s">
        <v>24</v>
      </c>
      <c r="G25" s="10">
        <v>33</v>
      </c>
      <c r="H25" s="144">
        <f t="shared" si="0"/>
        <v>2179</v>
      </c>
      <c r="I25" s="145">
        <f t="shared" si="1"/>
        <v>9363</v>
      </c>
      <c r="J25" s="148">
        <f t="shared" si="2"/>
        <v>4.296925195043598</v>
      </c>
      <c r="K25" s="171">
        <f t="shared" ref="K25:K59" si="27">BS25+BV25+BY25+CB25+CE25+CH25+CK25+CN25</f>
        <v>2103</v>
      </c>
      <c r="L25" s="93">
        <f t="shared" ref="L25:L59" si="28">+BT25+BW25+BZ25+CC25+CF25+CI25+CL25+CO25</f>
        <v>8867</v>
      </c>
      <c r="M25" s="178">
        <f t="shared" si="3"/>
        <v>4.2163575844032337</v>
      </c>
      <c r="N25" s="18">
        <f t="shared" si="4"/>
        <v>1075</v>
      </c>
      <c r="O25" s="7">
        <f t="shared" si="5"/>
        <v>4841</v>
      </c>
      <c r="P25" s="160">
        <f t="shared" si="17"/>
        <v>4.503255813953488</v>
      </c>
      <c r="Q25" s="7">
        <v>458</v>
      </c>
      <c r="R25" s="7">
        <v>1992</v>
      </c>
      <c r="S25" s="11">
        <f t="shared" si="18"/>
        <v>4.3493449781659388</v>
      </c>
      <c r="T25" s="6">
        <v>285</v>
      </c>
      <c r="U25" s="28">
        <v>1303</v>
      </c>
      <c r="V25" s="11">
        <f t="shared" si="19"/>
        <v>4.5719298245614031</v>
      </c>
      <c r="W25" s="6">
        <v>256</v>
      </c>
      <c r="X25" s="28">
        <v>1235</v>
      </c>
      <c r="Y25" s="11">
        <f t="shared" si="20"/>
        <v>4.82421875</v>
      </c>
      <c r="Z25" s="6">
        <v>76</v>
      </c>
      <c r="AA25" s="28">
        <v>311</v>
      </c>
      <c r="AB25" s="11">
        <f t="shared" si="21"/>
        <v>4.0921052631578947</v>
      </c>
      <c r="AE25" s="10">
        <v>33</v>
      </c>
      <c r="AF25" s="11">
        <v>4.503255813953488</v>
      </c>
      <c r="AT25" s="7">
        <v>637</v>
      </c>
      <c r="AU25" s="26">
        <v>2545</v>
      </c>
      <c r="AV25" s="38">
        <f t="shared" si="6"/>
        <v>3.9952904238618525</v>
      </c>
      <c r="AW25" s="33">
        <v>390</v>
      </c>
      <c r="AX25" s="39">
        <v>1684</v>
      </c>
      <c r="AY25" s="11">
        <f t="shared" si="7"/>
        <v>4.3179487179487177</v>
      </c>
      <c r="AZ25" s="51">
        <v>212</v>
      </c>
      <c r="BA25" s="51">
        <v>1005</v>
      </c>
      <c r="BB25" s="57">
        <f t="shared" si="8"/>
        <v>4.7405660377358494</v>
      </c>
      <c r="BC25" s="33">
        <v>112</v>
      </c>
      <c r="BD25" s="39">
        <v>488</v>
      </c>
      <c r="BE25" s="11">
        <f t="shared" si="22"/>
        <v>4.3571428571428568</v>
      </c>
      <c r="BF25" s="6">
        <v>51</v>
      </c>
      <c r="BG25" s="39">
        <v>67</v>
      </c>
      <c r="BH25" s="38">
        <f t="shared" si="9"/>
        <v>1.3137254901960784</v>
      </c>
      <c r="BI25" s="33">
        <v>105</v>
      </c>
      <c r="BJ25" s="39">
        <v>529</v>
      </c>
      <c r="BK25" s="11">
        <f t="shared" si="10"/>
        <v>5.038095238095238</v>
      </c>
      <c r="BL25" s="6">
        <v>296</v>
      </c>
      <c r="BM25" s="7">
        <v>1383</v>
      </c>
      <c r="BN25" s="11">
        <f t="shared" si="11"/>
        <v>4.6722972972972974</v>
      </c>
      <c r="BO25" s="6">
        <v>376</v>
      </c>
      <c r="BP25" s="28">
        <v>1662</v>
      </c>
      <c r="BQ25" s="11">
        <f t="shared" si="12"/>
        <v>4.4202127659574471</v>
      </c>
      <c r="BS25" s="28">
        <v>372</v>
      </c>
      <c r="BT25" s="28">
        <v>1671</v>
      </c>
      <c r="BU25" s="11">
        <f t="shared" si="13"/>
        <v>4.491935483870968</v>
      </c>
      <c r="BV25" s="6">
        <v>497</v>
      </c>
      <c r="BW25" s="28">
        <v>2015</v>
      </c>
      <c r="BX25" s="11">
        <f t="shared" si="14"/>
        <v>4.0543259557344067</v>
      </c>
      <c r="BY25" s="39">
        <v>398</v>
      </c>
      <c r="BZ25" s="39">
        <v>1683</v>
      </c>
      <c r="CA25" s="38">
        <f t="shared" si="15"/>
        <v>4.2286432160804024</v>
      </c>
      <c r="CB25" s="33">
        <v>76</v>
      </c>
      <c r="CC25" s="39">
        <v>325</v>
      </c>
      <c r="CD25" s="11">
        <f t="shared" si="16"/>
        <v>4.2763157894736841</v>
      </c>
      <c r="CE25" s="39">
        <v>82</v>
      </c>
      <c r="CF25" s="39">
        <v>150</v>
      </c>
      <c r="CG25" s="11">
        <f t="shared" si="23"/>
        <v>1.8292682926829269</v>
      </c>
      <c r="CH25" s="33">
        <v>85</v>
      </c>
      <c r="CI25" s="39">
        <v>349</v>
      </c>
      <c r="CJ25" s="11">
        <f t="shared" si="24"/>
        <v>4.1058823529411761</v>
      </c>
      <c r="CK25" s="33">
        <v>287</v>
      </c>
      <c r="CL25" s="39">
        <v>1284</v>
      </c>
      <c r="CM25" s="11">
        <f t="shared" si="25"/>
        <v>4.473867595818815</v>
      </c>
      <c r="CN25" s="33">
        <v>306</v>
      </c>
      <c r="CO25" s="39">
        <v>1390</v>
      </c>
      <c r="CP25" s="11">
        <f t="shared" si="26"/>
        <v>4.5424836601307188</v>
      </c>
    </row>
    <row r="26" spans="3:94">
      <c r="C26" s="18" t="s">
        <v>38</v>
      </c>
      <c r="D26" s="28" t="s">
        <v>4</v>
      </c>
      <c r="E26" s="10">
        <v>5</v>
      </c>
      <c r="F26" s="10" t="s">
        <v>24</v>
      </c>
      <c r="G26" s="10">
        <v>26</v>
      </c>
      <c r="H26" s="144">
        <f t="shared" si="0"/>
        <v>1253</v>
      </c>
      <c r="I26" s="145">
        <f t="shared" si="1"/>
        <v>5703</v>
      </c>
      <c r="J26" s="148">
        <f t="shared" si="2"/>
        <v>4.551476456504389</v>
      </c>
      <c r="K26" s="171">
        <f t="shared" si="27"/>
        <v>1297</v>
      </c>
      <c r="L26" s="93">
        <f t="shared" si="28"/>
        <v>6093</v>
      </c>
      <c r="M26" s="178">
        <f t="shared" si="3"/>
        <v>4.697764070932922</v>
      </c>
      <c r="N26" s="18">
        <f t="shared" si="4"/>
        <v>713</v>
      </c>
      <c r="O26" s="7">
        <f t="shared" si="5"/>
        <v>3418</v>
      </c>
      <c r="P26" s="160">
        <f t="shared" si="17"/>
        <v>4.7938288920056102</v>
      </c>
      <c r="Q26" s="7">
        <v>301</v>
      </c>
      <c r="R26" s="7">
        <v>1346</v>
      </c>
      <c r="S26" s="11">
        <f t="shared" si="18"/>
        <v>4.4717607973421929</v>
      </c>
      <c r="T26" s="6">
        <v>205</v>
      </c>
      <c r="U26" s="28">
        <v>1012</v>
      </c>
      <c r="V26" s="11">
        <f t="shared" si="19"/>
        <v>4.9365853658536585</v>
      </c>
      <c r="W26" s="6">
        <v>149</v>
      </c>
      <c r="X26" s="28">
        <v>776</v>
      </c>
      <c r="Y26" s="11">
        <f t="shared" si="20"/>
        <v>5.2080536912751674</v>
      </c>
      <c r="Z26" s="6">
        <v>58</v>
      </c>
      <c r="AA26" s="28">
        <v>284</v>
      </c>
      <c r="AB26" s="11">
        <f t="shared" si="21"/>
        <v>4.8965517241379306</v>
      </c>
      <c r="AE26" s="10">
        <v>26</v>
      </c>
      <c r="AF26" s="11">
        <v>4.7938288920056102</v>
      </c>
      <c r="AT26" s="7">
        <v>331</v>
      </c>
      <c r="AU26" s="26">
        <v>1332</v>
      </c>
      <c r="AV26" s="38">
        <f t="shared" si="6"/>
        <v>4.02416918429003</v>
      </c>
      <c r="AW26" s="33">
        <v>233</v>
      </c>
      <c r="AX26" s="39">
        <v>1027</v>
      </c>
      <c r="AY26" s="11">
        <f t="shared" si="7"/>
        <v>4.407725321888412</v>
      </c>
      <c r="AZ26" s="51">
        <v>119</v>
      </c>
      <c r="BA26" s="51">
        <v>602</v>
      </c>
      <c r="BB26" s="57">
        <f t="shared" si="8"/>
        <v>5.0588235294117645</v>
      </c>
      <c r="BC26" s="33">
        <v>75</v>
      </c>
      <c r="BD26" s="39">
        <v>360</v>
      </c>
      <c r="BE26" s="11">
        <f t="shared" si="22"/>
        <v>4.8</v>
      </c>
      <c r="BF26" s="6">
        <v>32</v>
      </c>
      <c r="BG26" s="39">
        <v>144</v>
      </c>
      <c r="BH26" s="38">
        <f t="shared" si="9"/>
        <v>4.5</v>
      </c>
      <c r="BI26" s="33">
        <v>41</v>
      </c>
      <c r="BJ26" s="39">
        <v>195</v>
      </c>
      <c r="BK26" s="11">
        <f t="shared" si="10"/>
        <v>4.7560975609756095</v>
      </c>
      <c r="BL26" s="6">
        <v>156</v>
      </c>
      <c r="BM26" s="7">
        <v>823</v>
      </c>
      <c r="BN26" s="11">
        <f t="shared" si="11"/>
        <v>5.2756410256410255</v>
      </c>
      <c r="BO26" s="6">
        <v>266</v>
      </c>
      <c r="BP26" s="28">
        <v>1220</v>
      </c>
      <c r="BQ26" s="11">
        <f t="shared" si="12"/>
        <v>4.5864661654135341</v>
      </c>
      <c r="BS26" s="28">
        <v>234</v>
      </c>
      <c r="BT26" s="28">
        <v>1132</v>
      </c>
      <c r="BU26" s="11">
        <f t="shared" si="13"/>
        <v>4.8376068376068373</v>
      </c>
      <c r="BV26" s="6">
        <v>340</v>
      </c>
      <c r="BW26" s="28">
        <v>1422</v>
      </c>
      <c r="BX26" s="11">
        <f t="shared" si="14"/>
        <v>4.1823529411764708</v>
      </c>
      <c r="BY26" s="39">
        <v>245</v>
      </c>
      <c r="BZ26" s="39">
        <v>1095</v>
      </c>
      <c r="CA26" s="38">
        <f t="shared" si="15"/>
        <v>4.4693877551020407</v>
      </c>
      <c r="CB26" s="33">
        <v>48</v>
      </c>
      <c r="CC26" s="39">
        <v>252</v>
      </c>
      <c r="CD26" s="11">
        <f t="shared" si="16"/>
        <v>5.25</v>
      </c>
      <c r="CE26" s="39">
        <v>14</v>
      </c>
      <c r="CF26" s="39">
        <v>70</v>
      </c>
      <c r="CG26" s="11">
        <f t="shared" si="23"/>
        <v>5</v>
      </c>
      <c r="CH26" s="33">
        <v>42</v>
      </c>
      <c r="CI26" s="39">
        <v>211</v>
      </c>
      <c r="CJ26" s="11">
        <f t="shared" si="24"/>
        <v>5.0238095238095237</v>
      </c>
      <c r="CK26" s="33">
        <v>174</v>
      </c>
      <c r="CL26" s="39">
        <v>902</v>
      </c>
      <c r="CM26" s="11">
        <f t="shared" si="25"/>
        <v>5.1839080459770113</v>
      </c>
      <c r="CN26" s="33">
        <v>200</v>
      </c>
      <c r="CO26" s="39">
        <v>1009</v>
      </c>
      <c r="CP26" s="11">
        <f t="shared" si="26"/>
        <v>5.0449999999999999</v>
      </c>
    </row>
    <row r="27" spans="3:94">
      <c r="C27" s="18" t="s">
        <v>54</v>
      </c>
      <c r="D27" s="28" t="s">
        <v>23</v>
      </c>
      <c r="E27" s="10">
        <v>7.5</v>
      </c>
      <c r="F27" s="10" t="s">
        <v>48</v>
      </c>
      <c r="G27" s="10">
        <v>32</v>
      </c>
      <c r="H27" s="144">
        <f t="shared" si="0"/>
        <v>2739</v>
      </c>
      <c r="I27" s="145">
        <f t="shared" si="1"/>
        <v>11653</v>
      </c>
      <c r="J27" s="148">
        <f t="shared" si="2"/>
        <v>4.2544724351953267</v>
      </c>
      <c r="K27" s="171">
        <f t="shared" si="27"/>
        <v>3002.0010000000002</v>
      </c>
      <c r="L27" s="93">
        <f t="shared" si="28"/>
        <v>12844</v>
      </c>
      <c r="M27" s="178">
        <f t="shared" si="3"/>
        <v>4.2784795874485049</v>
      </c>
      <c r="N27" s="18">
        <f t="shared" si="4"/>
        <v>1651</v>
      </c>
      <c r="O27" s="7">
        <f t="shared" si="5"/>
        <v>7055</v>
      </c>
      <c r="P27" s="160">
        <f t="shared" si="17"/>
        <v>4.2731677771047849</v>
      </c>
      <c r="Q27" s="7">
        <v>700</v>
      </c>
      <c r="R27" s="7">
        <v>2829</v>
      </c>
      <c r="S27" s="11">
        <f t="shared" si="18"/>
        <v>4.0414285714285718</v>
      </c>
      <c r="T27" s="6">
        <v>419</v>
      </c>
      <c r="U27" s="28">
        <v>1803</v>
      </c>
      <c r="V27" s="11">
        <f t="shared" si="19"/>
        <v>4.3031026252983295</v>
      </c>
      <c r="W27" s="6">
        <v>370</v>
      </c>
      <c r="X27" s="28">
        <v>1725</v>
      </c>
      <c r="Y27" s="11">
        <f t="shared" si="20"/>
        <v>4.6621621621621623</v>
      </c>
      <c r="Z27" s="6">
        <v>162</v>
      </c>
      <c r="AA27" s="28">
        <v>698</v>
      </c>
      <c r="AB27" s="11">
        <f t="shared" si="21"/>
        <v>4.3086419753086416</v>
      </c>
      <c r="AE27" s="10">
        <v>32</v>
      </c>
      <c r="AF27" s="11">
        <v>4.2731677771047849</v>
      </c>
      <c r="AT27" s="7">
        <v>802</v>
      </c>
      <c r="AU27" s="26">
        <v>3072</v>
      </c>
      <c r="AV27" s="38">
        <f t="shared" si="6"/>
        <v>3.8304239401496258</v>
      </c>
      <c r="AW27" s="33">
        <v>537</v>
      </c>
      <c r="AX27" s="39">
        <v>2263</v>
      </c>
      <c r="AY27" s="11">
        <f t="shared" si="7"/>
        <v>4.2141527001862196</v>
      </c>
      <c r="AZ27" s="51">
        <v>281</v>
      </c>
      <c r="BA27" s="51">
        <v>1291</v>
      </c>
      <c r="BB27" s="57">
        <f t="shared" si="8"/>
        <v>4.5943060498220643</v>
      </c>
      <c r="BC27" s="33"/>
      <c r="BD27" s="39"/>
      <c r="BE27" s="11" t="e">
        <f t="shared" si="22"/>
        <v>#DIV/0!</v>
      </c>
      <c r="BF27" s="6">
        <v>69</v>
      </c>
      <c r="BG27" s="39">
        <v>344</v>
      </c>
      <c r="BH27" s="38">
        <f t="shared" si="9"/>
        <v>4.9855072463768115</v>
      </c>
      <c r="BI27" s="33">
        <v>112</v>
      </c>
      <c r="BJ27" s="39">
        <v>569</v>
      </c>
      <c r="BK27" s="11">
        <f t="shared" si="10"/>
        <v>5.0803571428571432</v>
      </c>
      <c r="BL27" s="6">
        <v>361</v>
      </c>
      <c r="BM27" s="7">
        <v>1668</v>
      </c>
      <c r="BN27" s="11">
        <f t="shared" si="11"/>
        <v>4.620498614958449</v>
      </c>
      <c r="BO27" s="6">
        <v>577</v>
      </c>
      <c r="BP27" s="28">
        <v>2446</v>
      </c>
      <c r="BQ27" s="11">
        <f t="shared" si="12"/>
        <v>4.239168110918544</v>
      </c>
      <c r="BS27" s="7">
        <v>568</v>
      </c>
      <c r="BT27" s="28">
        <v>2590</v>
      </c>
      <c r="BU27" s="11">
        <f t="shared" si="13"/>
        <v>4.5598591549295771</v>
      </c>
      <c r="BV27" s="6">
        <v>722</v>
      </c>
      <c r="BW27" s="28">
        <v>2826</v>
      </c>
      <c r="BX27" s="11">
        <f t="shared" si="14"/>
        <v>3.9141274238227148</v>
      </c>
      <c r="BY27" s="39">
        <v>576</v>
      </c>
      <c r="BZ27" s="39">
        <v>2285</v>
      </c>
      <c r="CA27" s="38">
        <f t="shared" si="15"/>
        <v>3.9670138888888888</v>
      </c>
      <c r="CB27" s="33">
        <v>128</v>
      </c>
      <c r="CC27" s="39">
        <v>605</v>
      </c>
      <c r="CD27" s="11">
        <f t="shared" si="16"/>
        <v>4.7265625</v>
      </c>
      <c r="CE27" s="39">
        <v>1E-3</v>
      </c>
      <c r="CF27" s="39">
        <v>0</v>
      </c>
      <c r="CG27" s="11">
        <f t="shared" si="23"/>
        <v>0</v>
      </c>
      <c r="CH27" s="33">
        <v>116</v>
      </c>
      <c r="CI27" s="39">
        <v>523</v>
      </c>
      <c r="CJ27" s="11">
        <f t="shared" si="24"/>
        <v>4.5086206896551726</v>
      </c>
      <c r="CK27" s="33">
        <v>417</v>
      </c>
      <c r="CL27" s="39">
        <v>1881</v>
      </c>
      <c r="CM27" s="11">
        <f t="shared" si="25"/>
        <v>4.5107913669064752</v>
      </c>
      <c r="CN27" s="33">
        <v>475</v>
      </c>
      <c r="CO27" s="39">
        <v>2134</v>
      </c>
      <c r="CP27" s="11">
        <f t="shared" si="26"/>
        <v>4.4926315789473685</v>
      </c>
    </row>
    <row r="28" spans="3:94">
      <c r="C28" s="37" t="s">
        <v>61</v>
      </c>
      <c r="D28" s="28" t="s">
        <v>33</v>
      </c>
      <c r="E28" s="26">
        <v>8</v>
      </c>
      <c r="F28" s="26" t="s">
        <v>48</v>
      </c>
      <c r="G28" s="26">
        <v>39</v>
      </c>
      <c r="H28" s="144">
        <f t="shared" si="0"/>
        <v>2308</v>
      </c>
      <c r="I28" s="145">
        <f t="shared" si="1"/>
        <v>9509</v>
      </c>
      <c r="J28" s="148">
        <f t="shared" si="2"/>
        <v>4.1200173310225301</v>
      </c>
      <c r="K28" s="171">
        <f t="shared" si="27"/>
        <v>2780</v>
      </c>
      <c r="L28" s="93">
        <f t="shared" si="28"/>
        <v>11503</v>
      </c>
      <c r="M28" s="178">
        <f t="shared" si="3"/>
        <v>4.1377697841726615</v>
      </c>
      <c r="N28" s="18">
        <f t="shared" si="4"/>
        <v>782</v>
      </c>
      <c r="O28" s="7">
        <f t="shared" si="5"/>
        <v>3354</v>
      </c>
      <c r="P28" s="160">
        <f t="shared" si="17"/>
        <v>4.289002557544757</v>
      </c>
      <c r="Q28" s="7">
        <v>456</v>
      </c>
      <c r="R28" s="7">
        <v>1888</v>
      </c>
      <c r="S28" s="11">
        <f t="shared" si="18"/>
        <v>4.1403508771929829</v>
      </c>
      <c r="T28" s="6">
        <v>326</v>
      </c>
      <c r="U28" s="28">
        <v>1466</v>
      </c>
      <c r="V28" s="11">
        <f t="shared" si="19"/>
        <v>4.4969325153374236</v>
      </c>
      <c r="W28" s="6"/>
      <c r="X28" s="28"/>
      <c r="Y28" s="11" t="e">
        <f t="shared" si="20"/>
        <v>#DIV/0!</v>
      </c>
      <c r="Z28" s="6"/>
      <c r="AA28" s="28"/>
      <c r="AB28" s="11" t="e">
        <f t="shared" si="21"/>
        <v>#DIV/0!</v>
      </c>
      <c r="AE28" s="26">
        <v>39</v>
      </c>
      <c r="AF28" s="11">
        <v>4.289002557544757</v>
      </c>
      <c r="AT28" s="7">
        <v>609</v>
      </c>
      <c r="AU28" s="26">
        <v>2288</v>
      </c>
      <c r="AV28" s="38">
        <f t="shared" si="6"/>
        <v>3.7569786535303775</v>
      </c>
      <c r="AW28" s="33">
        <v>450</v>
      </c>
      <c r="AX28" s="39">
        <v>1822</v>
      </c>
      <c r="AY28" s="11">
        <f t="shared" si="7"/>
        <v>4.0488888888888885</v>
      </c>
      <c r="AZ28" s="51">
        <v>282</v>
      </c>
      <c r="BA28" s="51">
        <v>1325</v>
      </c>
      <c r="BB28" s="57">
        <f t="shared" si="8"/>
        <v>4.6985815602836878</v>
      </c>
      <c r="BC28" s="33">
        <v>69</v>
      </c>
      <c r="BD28" s="39">
        <v>307</v>
      </c>
      <c r="BE28" s="11">
        <f t="shared" si="22"/>
        <v>4.4492753623188408</v>
      </c>
      <c r="BF28" s="6">
        <v>90</v>
      </c>
      <c r="BG28" s="39">
        <v>328</v>
      </c>
      <c r="BH28" s="38">
        <f t="shared" si="9"/>
        <v>3.6444444444444444</v>
      </c>
      <c r="BI28" s="33">
        <v>52</v>
      </c>
      <c r="BJ28" s="39">
        <v>266</v>
      </c>
      <c r="BK28" s="11">
        <f t="shared" si="10"/>
        <v>5.115384615384615</v>
      </c>
      <c r="BL28" s="6">
        <v>293</v>
      </c>
      <c r="BM28" s="7">
        <v>1270</v>
      </c>
      <c r="BN28" s="11">
        <f t="shared" si="11"/>
        <v>4.3344709897610922</v>
      </c>
      <c r="BO28" s="6">
        <v>463</v>
      </c>
      <c r="BP28" s="28">
        <v>1903</v>
      </c>
      <c r="BQ28" s="11">
        <f t="shared" si="12"/>
        <v>4.1101511879049673</v>
      </c>
      <c r="BS28" s="28">
        <v>485</v>
      </c>
      <c r="BT28" s="28">
        <v>2060</v>
      </c>
      <c r="BU28" s="11">
        <f t="shared" si="13"/>
        <v>4.2474226804123711</v>
      </c>
      <c r="BV28" s="6">
        <v>731</v>
      </c>
      <c r="BW28" s="28">
        <v>2595</v>
      </c>
      <c r="BX28" s="11">
        <f t="shared" si="14"/>
        <v>3.5499316005471955</v>
      </c>
      <c r="BY28" s="39">
        <v>595</v>
      </c>
      <c r="BZ28" s="39">
        <v>2324</v>
      </c>
      <c r="CA28" s="38">
        <f t="shared" si="15"/>
        <v>3.9058823529411764</v>
      </c>
      <c r="CB28" s="33">
        <v>159</v>
      </c>
      <c r="CC28" s="39">
        <v>792</v>
      </c>
      <c r="CD28" s="11">
        <f t="shared" si="16"/>
        <v>4.9811320754716979</v>
      </c>
      <c r="CE28" s="39">
        <v>66</v>
      </c>
      <c r="CF28" s="39">
        <v>244</v>
      </c>
      <c r="CG28" s="11">
        <f t="shared" si="23"/>
        <v>3.6969696969696968</v>
      </c>
      <c r="CH28" s="33">
        <v>105</v>
      </c>
      <c r="CI28" s="39">
        <v>590</v>
      </c>
      <c r="CJ28" s="11">
        <f t="shared" si="24"/>
        <v>5.6190476190476186</v>
      </c>
      <c r="CK28" s="33">
        <v>313</v>
      </c>
      <c r="CL28" s="39">
        <v>1377</v>
      </c>
      <c r="CM28" s="11">
        <f t="shared" si="25"/>
        <v>4.399361022364217</v>
      </c>
      <c r="CN28" s="33">
        <v>326</v>
      </c>
      <c r="CO28" s="39">
        <v>1521</v>
      </c>
      <c r="CP28" s="11">
        <f t="shared" si="26"/>
        <v>4.6656441717791415</v>
      </c>
    </row>
    <row r="29" spans="3:94">
      <c r="C29" s="18" t="s">
        <v>78</v>
      </c>
      <c r="D29" s="28" t="s">
        <v>79</v>
      </c>
      <c r="E29" s="10">
        <v>5.0999999999999996</v>
      </c>
      <c r="F29" s="10" t="s">
        <v>15</v>
      </c>
      <c r="G29" s="10">
        <v>32</v>
      </c>
      <c r="H29" s="144">
        <f t="shared" si="0"/>
        <v>1819</v>
      </c>
      <c r="I29" s="145">
        <f t="shared" si="1"/>
        <v>8020</v>
      </c>
      <c r="J29" s="148">
        <f t="shared" si="2"/>
        <v>4.4090159428257287</v>
      </c>
      <c r="K29" s="171">
        <f t="shared" si="27"/>
        <v>1668.001</v>
      </c>
      <c r="L29" s="93">
        <f t="shared" si="28"/>
        <v>7954</v>
      </c>
      <c r="M29" s="178">
        <f t="shared" si="3"/>
        <v>4.7685822730322105</v>
      </c>
      <c r="N29" s="18">
        <f t="shared" si="4"/>
        <v>1112</v>
      </c>
      <c r="O29" s="7">
        <f t="shared" si="5"/>
        <v>5271</v>
      </c>
      <c r="P29" s="160">
        <f t="shared" si="17"/>
        <v>4.7401079136690649</v>
      </c>
      <c r="Q29" s="7">
        <v>414</v>
      </c>
      <c r="R29" s="28">
        <v>1948</v>
      </c>
      <c r="S29" s="11">
        <f t="shared" si="18"/>
        <v>4.7053140096618353</v>
      </c>
      <c r="T29" s="6">
        <v>289</v>
      </c>
      <c r="U29" s="28">
        <v>1416</v>
      </c>
      <c r="V29" s="11">
        <f t="shared" si="19"/>
        <v>4.8996539792387539</v>
      </c>
      <c r="W29" s="6">
        <v>253</v>
      </c>
      <c r="X29" s="28">
        <v>1249</v>
      </c>
      <c r="Y29" s="11">
        <f t="shared" si="20"/>
        <v>4.9367588932806328</v>
      </c>
      <c r="Z29" s="6">
        <v>156</v>
      </c>
      <c r="AA29" s="28">
        <v>658</v>
      </c>
      <c r="AB29" s="11">
        <f t="shared" si="21"/>
        <v>4.2179487179487181</v>
      </c>
      <c r="AE29" s="10">
        <v>32</v>
      </c>
      <c r="AF29" s="11">
        <v>4.7401079136690649</v>
      </c>
      <c r="AT29" s="7">
        <v>497</v>
      </c>
      <c r="AU29" s="26">
        <v>1959</v>
      </c>
      <c r="AV29" s="38">
        <f t="shared" si="6"/>
        <v>3.9416498993963782</v>
      </c>
      <c r="AW29" s="33">
        <v>339</v>
      </c>
      <c r="AX29" s="39">
        <v>1419</v>
      </c>
      <c r="AY29" s="11">
        <f t="shared" si="7"/>
        <v>4.1858407079646014</v>
      </c>
      <c r="AZ29" s="51">
        <v>197</v>
      </c>
      <c r="BA29" s="51">
        <v>900</v>
      </c>
      <c r="BB29" s="57">
        <f t="shared" si="8"/>
        <v>4.5685279187817258</v>
      </c>
      <c r="BC29" s="33">
        <v>156</v>
      </c>
      <c r="BD29" s="39">
        <v>692</v>
      </c>
      <c r="BE29" s="11">
        <f t="shared" si="22"/>
        <v>4.4358974358974361</v>
      </c>
      <c r="BF29" s="6">
        <v>57</v>
      </c>
      <c r="BG29" s="39">
        <v>280</v>
      </c>
      <c r="BH29" s="38">
        <f t="shared" si="9"/>
        <v>4.9122807017543861</v>
      </c>
      <c r="BI29" s="33">
        <v>30</v>
      </c>
      <c r="BJ29" s="39">
        <v>170</v>
      </c>
      <c r="BK29" s="11">
        <f t="shared" si="10"/>
        <v>5.666666666666667</v>
      </c>
      <c r="BL29" s="6">
        <v>208</v>
      </c>
      <c r="BM29" s="7">
        <v>996</v>
      </c>
      <c r="BN29" s="11">
        <f t="shared" si="11"/>
        <v>4.7884615384615383</v>
      </c>
      <c r="BO29" s="6">
        <v>335</v>
      </c>
      <c r="BP29" s="28">
        <v>1604</v>
      </c>
      <c r="BQ29" s="11">
        <f t="shared" si="12"/>
        <v>4.7880597014925375</v>
      </c>
      <c r="BS29" s="7">
        <v>305</v>
      </c>
      <c r="BT29" s="7">
        <v>1526</v>
      </c>
      <c r="BU29" s="11">
        <f t="shared" si="13"/>
        <v>5.0032786885245901</v>
      </c>
      <c r="BV29" s="6">
        <v>428</v>
      </c>
      <c r="BW29" s="28">
        <v>1805</v>
      </c>
      <c r="BX29" s="11">
        <f t="shared" si="14"/>
        <v>4.2172897196261685</v>
      </c>
      <c r="BY29" s="39">
        <v>307</v>
      </c>
      <c r="BZ29" s="39">
        <v>1468</v>
      </c>
      <c r="CA29" s="38">
        <f t="shared" si="15"/>
        <v>4.7817589576547235</v>
      </c>
      <c r="CB29" s="33">
        <v>85</v>
      </c>
      <c r="CC29" s="39">
        <v>421</v>
      </c>
      <c r="CD29" s="11">
        <f t="shared" si="16"/>
        <v>4.9529411764705884</v>
      </c>
      <c r="CE29" s="39">
        <v>1E-3</v>
      </c>
      <c r="CF29" s="39">
        <v>0</v>
      </c>
      <c r="CG29" s="11">
        <f t="shared" si="23"/>
        <v>0</v>
      </c>
      <c r="CH29" s="33"/>
      <c r="CI29" s="39"/>
      <c r="CJ29" s="11"/>
      <c r="CK29" s="33">
        <v>209</v>
      </c>
      <c r="CL29" s="39">
        <v>1044</v>
      </c>
      <c r="CM29" s="11">
        <f t="shared" si="25"/>
        <v>4.9952153110047846</v>
      </c>
      <c r="CN29" s="33">
        <v>334</v>
      </c>
      <c r="CO29" s="39">
        <v>1690</v>
      </c>
      <c r="CP29" s="11">
        <f t="shared" si="26"/>
        <v>5.0598802395209583</v>
      </c>
    </row>
    <row r="30" spans="3:94">
      <c r="C30" s="18" t="s">
        <v>81</v>
      </c>
      <c r="D30" s="28" t="s">
        <v>82</v>
      </c>
      <c r="E30" s="10">
        <v>7</v>
      </c>
      <c r="F30" s="10" t="s">
        <v>24</v>
      </c>
      <c r="G30" s="10">
        <v>30</v>
      </c>
      <c r="H30" s="137">
        <f t="shared" si="0"/>
        <v>1293</v>
      </c>
      <c r="I30" s="138">
        <f t="shared" si="1"/>
        <v>5173</v>
      </c>
      <c r="J30" s="149">
        <f t="shared" si="2"/>
        <v>4.0007733952049493</v>
      </c>
      <c r="K30" s="171">
        <f t="shared" si="27"/>
        <v>2163</v>
      </c>
      <c r="L30" s="93">
        <f t="shared" si="28"/>
        <v>8063</v>
      </c>
      <c r="M30" s="178">
        <f t="shared" si="3"/>
        <v>3.7276930189551547</v>
      </c>
      <c r="N30" s="18">
        <f t="shared" si="4"/>
        <v>1062</v>
      </c>
      <c r="O30" s="7">
        <f t="shared" si="5"/>
        <v>4516</v>
      </c>
      <c r="P30" s="160">
        <f t="shared" si="17"/>
        <v>4.2523540489642189</v>
      </c>
      <c r="Q30" s="7">
        <v>423</v>
      </c>
      <c r="R30" s="7">
        <v>1699</v>
      </c>
      <c r="S30" s="11">
        <f t="shared" si="18"/>
        <v>4.0165484633569744</v>
      </c>
      <c r="T30" s="6">
        <v>288</v>
      </c>
      <c r="U30" s="28">
        <v>1235</v>
      </c>
      <c r="V30" s="11">
        <f t="shared" si="19"/>
        <v>4.2881944444444446</v>
      </c>
      <c r="W30" s="6">
        <v>222</v>
      </c>
      <c r="X30" s="28">
        <v>1033</v>
      </c>
      <c r="Y30" s="11">
        <f t="shared" si="20"/>
        <v>4.6531531531531529</v>
      </c>
      <c r="Z30" s="6">
        <v>129</v>
      </c>
      <c r="AA30" s="28">
        <v>549</v>
      </c>
      <c r="AB30" s="11">
        <f t="shared" si="21"/>
        <v>4.2558139534883717</v>
      </c>
      <c r="AE30" s="10">
        <v>30</v>
      </c>
      <c r="AF30" s="11">
        <v>4.2523540489642189</v>
      </c>
      <c r="AT30" s="7"/>
      <c r="AU30" s="26"/>
      <c r="AV30" s="38"/>
      <c r="AW30" s="33">
        <v>258</v>
      </c>
      <c r="AX30" s="39">
        <v>1057</v>
      </c>
      <c r="AY30" s="11">
        <f t="shared" si="7"/>
        <v>4.0968992248062017</v>
      </c>
      <c r="AZ30" s="51">
        <v>175</v>
      </c>
      <c r="BA30" s="51">
        <v>828</v>
      </c>
      <c r="BB30" s="57">
        <f t="shared" si="8"/>
        <v>4.7314285714285713</v>
      </c>
      <c r="BC30" s="33">
        <v>99</v>
      </c>
      <c r="BD30" s="39">
        <v>429</v>
      </c>
      <c r="BE30" s="11">
        <f t="shared" si="22"/>
        <v>4.333333333333333</v>
      </c>
      <c r="BF30" s="6">
        <v>91</v>
      </c>
      <c r="BG30" s="39">
        <v>175</v>
      </c>
      <c r="BH30" s="38">
        <f t="shared" si="9"/>
        <v>1.9230769230769231</v>
      </c>
      <c r="BI30" s="33">
        <v>94</v>
      </c>
      <c r="BJ30" s="39">
        <v>396</v>
      </c>
      <c r="BK30" s="11">
        <f t="shared" si="10"/>
        <v>4.2127659574468082</v>
      </c>
      <c r="BL30" s="6">
        <v>217</v>
      </c>
      <c r="BM30" s="28">
        <v>912</v>
      </c>
      <c r="BN30" s="11">
        <f t="shared" si="11"/>
        <v>4.2027649769585249</v>
      </c>
      <c r="BO30" s="6">
        <v>359</v>
      </c>
      <c r="BP30" s="28">
        <v>1376</v>
      </c>
      <c r="BQ30" s="11">
        <f t="shared" si="12"/>
        <v>3.8328690807799441</v>
      </c>
      <c r="BS30" s="7">
        <v>336</v>
      </c>
      <c r="BT30" s="7">
        <v>1394</v>
      </c>
      <c r="BU30" s="11">
        <f t="shared" si="13"/>
        <v>4.1488095238095237</v>
      </c>
      <c r="BV30" s="6">
        <v>413</v>
      </c>
      <c r="BW30" s="28">
        <v>1474</v>
      </c>
      <c r="BX30" s="11">
        <f t="shared" si="14"/>
        <v>3.5690072639225181</v>
      </c>
      <c r="BY30" s="39">
        <v>360</v>
      </c>
      <c r="BZ30" s="39">
        <v>1450</v>
      </c>
      <c r="CA30" s="38">
        <f t="shared" si="15"/>
        <v>4.0277777777777777</v>
      </c>
      <c r="CB30" s="33">
        <v>70</v>
      </c>
      <c r="CC30" s="39">
        <v>275</v>
      </c>
      <c r="CD30" s="11">
        <f t="shared" si="16"/>
        <v>3.9285714285714284</v>
      </c>
      <c r="CE30" s="39">
        <v>79</v>
      </c>
      <c r="CF30" s="39">
        <v>132</v>
      </c>
      <c r="CG30" s="11">
        <f t="shared" si="23"/>
        <v>1.6708860759493671</v>
      </c>
      <c r="CH30" s="33">
        <v>190</v>
      </c>
      <c r="CI30" s="39">
        <v>542</v>
      </c>
      <c r="CJ30" s="11">
        <f t="shared" si="24"/>
        <v>2.8526315789473684</v>
      </c>
      <c r="CK30" s="33">
        <v>372</v>
      </c>
      <c r="CL30" s="39">
        <v>1285</v>
      </c>
      <c r="CM30" s="11">
        <f t="shared" si="25"/>
        <v>3.454301075268817</v>
      </c>
      <c r="CN30" s="33">
        <v>343</v>
      </c>
      <c r="CO30" s="39">
        <v>1511</v>
      </c>
      <c r="CP30" s="11">
        <f t="shared" si="26"/>
        <v>4.4052478134110791</v>
      </c>
    </row>
    <row r="31" spans="3:94">
      <c r="C31" s="18" t="s">
        <v>84</v>
      </c>
      <c r="D31" s="28" t="s">
        <v>33</v>
      </c>
      <c r="E31" s="10">
        <v>8</v>
      </c>
      <c r="F31" s="10" t="s">
        <v>48</v>
      </c>
      <c r="G31" s="10">
        <v>29</v>
      </c>
      <c r="H31" s="137">
        <f t="shared" si="0"/>
        <v>1406</v>
      </c>
      <c r="I31" s="138">
        <f t="shared" si="1"/>
        <v>5995</v>
      </c>
      <c r="J31" s="149">
        <f t="shared" si="2"/>
        <v>4.2638691322901847</v>
      </c>
      <c r="K31" s="171">
        <f t="shared" si="27"/>
        <v>2069</v>
      </c>
      <c r="L31" s="93">
        <f t="shared" si="28"/>
        <v>8901</v>
      </c>
      <c r="M31" s="178">
        <f t="shared" si="3"/>
        <v>4.3020782986950215</v>
      </c>
      <c r="N31" s="18">
        <f t="shared" si="4"/>
        <v>1083</v>
      </c>
      <c r="O31" s="7">
        <f t="shared" si="5"/>
        <v>4353</v>
      </c>
      <c r="P31" s="160">
        <f t="shared" si="17"/>
        <v>4.0193905817174516</v>
      </c>
      <c r="Q31" s="7">
        <v>488</v>
      </c>
      <c r="R31" s="28">
        <v>1766</v>
      </c>
      <c r="S31" s="11">
        <f t="shared" si="18"/>
        <v>3.6188524590163933</v>
      </c>
      <c r="T31" s="6">
        <v>247</v>
      </c>
      <c r="U31" s="28">
        <v>1071</v>
      </c>
      <c r="V31" s="11">
        <f>+U31/T31</f>
        <v>4.336032388663968</v>
      </c>
      <c r="W31" s="6">
        <v>250</v>
      </c>
      <c r="X31" s="28">
        <v>1096</v>
      </c>
      <c r="Y31" s="11">
        <f>+X31/W31</f>
        <v>4.3840000000000003</v>
      </c>
      <c r="Z31" s="6">
        <v>98</v>
      </c>
      <c r="AA31" s="28">
        <v>420</v>
      </c>
      <c r="AB31" s="11">
        <f>+AA31/Z31</f>
        <v>4.2857142857142856</v>
      </c>
      <c r="AE31" s="10">
        <v>29</v>
      </c>
      <c r="AF31" s="11">
        <v>4.0193905817174516</v>
      </c>
      <c r="AT31" s="7"/>
      <c r="AU31" s="26"/>
      <c r="AV31" s="38"/>
      <c r="AW31" s="33">
        <v>384</v>
      </c>
      <c r="AX31" s="39">
        <v>1640</v>
      </c>
      <c r="AY31" s="11">
        <f t="shared" si="7"/>
        <v>4.270833333333333</v>
      </c>
      <c r="AZ31" s="51">
        <v>175</v>
      </c>
      <c r="BA31" s="51">
        <v>768</v>
      </c>
      <c r="BB31" s="57">
        <f t="shared" si="8"/>
        <v>4.3885714285714288</v>
      </c>
      <c r="BC31" s="33">
        <v>66</v>
      </c>
      <c r="BD31" s="39">
        <v>177</v>
      </c>
      <c r="BE31" s="11">
        <f t="shared" si="22"/>
        <v>2.6818181818181817</v>
      </c>
      <c r="BF31" s="6">
        <v>27</v>
      </c>
      <c r="BG31" s="39">
        <v>94</v>
      </c>
      <c r="BH31" s="38">
        <f t="shared" si="9"/>
        <v>3.4814814814814814</v>
      </c>
      <c r="BI31" s="33">
        <v>88</v>
      </c>
      <c r="BJ31" s="39">
        <v>382</v>
      </c>
      <c r="BK31" s="11">
        <f t="shared" si="10"/>
        <v>4.3409090909090908</v>
      </c>
      <c r="BL31" s="6">
        <v>239</v>
      </c>
      <c r="BM31" s="7">
        <v>1091</v>
      </c>
      <c r="BN31" s="11">
        <f t="shared" si="11"/>
        <v>4.5648535564853558</v>
      </c>
      <c r="BO31" s="6">
        <v>427</v>
      </c>
      <c r="BP31" s="28">
        <v>1843</v>
      </c>
      <c r="BQ31" s="11">
        <f t="shared" si="12"/>
        <v>4.3161592505854802</v>
      </c>
      <c r="BS31" s="7">
        <v>379</v>
      </c>
      <c r="BT31" s="7">
        <v>1749</v>
      </c>
      <c r="BU31" s="11">
        <f t="shared" si="13"/>
        <v>4.6147757255936677</v>
      </c>
      <c r="BV31" s="6">
        <v>456</v>
      </c>
      <c r="BW31" s="28">
        <v>1813</v>
      </c>
      <c r="BX31" s="11">
        <f t="shared" si="14"/>
        <v>3.9758771929824563</v>
      </c>
      <c r="BY31" s="39">
        <v>407</v>
      </c>
      <c r="BZ31" s="39">
        <v>1775</v>
      </c>
      <c r="CA31" s="38">
        <f t="shared" si="15"/>
        <v>4.361179361179361</v>
      </c>
      <c r="CB31" s="33">
        <v>108</v>
      </c>
      <c r="CC31" s="39">
        <v>508</v>
      </c>
      <c r="CD31" s="11">
        <f t="shared" si="16"/>
        <v>4.7037037037037033</v>
      </c>
      <c r="CE31" s="39">
        <v>16</v>
      </c>
      <c r="CF31" s="39">
        <v>24</v>
      </c>
      <c r="CG31" s="11">
        <f t="shared" si="23"/>
        <v>1.5</v>
      </c>
      <c r="CH31" s="33">
        <v>79</v>
      </c>
      <c r="CI31" s="39">
        <v>318</v>
      </c>
      <c r="CJ31" s="11">
        <f t="shared" si="24"/>
        <v>4.0253164556962027</v>
      </c>
      <c r="CK31" s="33">
        <v>279</v>
      </c>
      <c r="CL31" s="39">
        <v>1205</v>
      </c>
      <c r="CM31" s="11">
        <f t="shared" si="25"/>
        <v>4.3189964157706093</v>
      </c>
      <c r="CN31" s="33">
        <v>345</v>
      </c>
      <c r="CO31" s="39">
        <v>1509</v>
      </c>
      <c r="CP31" s="11">
        <f t="shared" si="26"/>
        <v>4.3739130434782609</v>
      </c>
    </row>
    <row r="32" spans="3:94">
      <c r="C32" s="18" t="s">
        <v>90</v>
      </c>
      <c r="D32" s="28" t="s">
        <v>58</v>
      </c>
      <c r="E32" s="10">
        <v>5</v>
      </c>
      <c r="F32" s="10" t="s">
        <v>24</v>
      </c>
      <c r="G32" s="10">
        <v>29</v>
      </c>
      <c r="H32" s="137">
        <f t="shared" si="0"/>
        <v>1643</v>
      </c>
      <c r="I32" s="138">
        <f t="shared" si="1"/>
        <v>7892</v>
      </c>
      <c r="J32" s="149">
        <f t="shared" si="2"/>
        <v>4.803408399269629</v>
      </c>
      <c r="K32" s="171">
        <f t="shared" si="27"/>
        <v>2648</v>
      </c>
      <c r="L32" s="93">
        <f t="shared" si="28"/>
        <v>12118</v>
      </c>
      <c r="M32" s="178">
        <f t="shared" si="3"/>
        <v>4.5762839879154082</v>
      </c>
      <c r="N32" s="18">
        <f t="shared" si="4"/>
        <v>1409</v>
      </c>
      <c r="O32" s="7">
        <f t="shared" si="5"/>
        <v>6826</v>
      </c>
      <c r="P32" s="160">
        <f t="shared" si="17"/>
        <v>4.8445706174591905</v>
      </c>
      <c r="Q32" s="7">
        <v>527</v>
      </c>
      <c r="R32" s="28">
        <v>2306</v>
      </c>
      <c r="S32" s="11">
        <f t="shared" si="18"/>
        <v>4.3757115749525619</v>
      </c>
      <c r="T32" s="6">
        <v>340</v>
      </c>
      <c r="U32" s="28">
        <v>1691</v>
      </c>
      <c r="V32" s="11">
        <f t="shared" si="19"/>
        <v>4.973529411764706</v>
      </c>
      <c r="W32" s="6">
        <v>354</v>
      </c>
      <c r="X32" s="28">
        <v>1888</v>
      </c>
      <c r="Y32" s="11">
        <f t="shared" ref="Y32:Y61" si="29">+X32/W32</f>
        <v>5.333333333333333</v>
      </c>
      <c r="Z32" s="6">
        <v>188</v>
      </c>
      <c r="AA32" s="28">
        <v>941</v>
      </c>
      <c r="AB32" s="11">
        <f t="shared" ref="AB32:AB61" si="30">+AA32/Z32</f>
        <v>5.0053191489361701</v>
      </c>
      <c r="AE32" s="10">
        <v>29</v>
      </c>
      <c r="AF32" s="11">
        <v>4.8445706174591905</v>
      </c>
      <c r="AT32" s="7"/>
      <c r="AU32" s="26"/>
      <c r="AV32" s="38"/>
      <c r="AW32" s="33"/>
      <c r="AX32" s="39"/>
      <c r="AY32" s="11"/>
      <c r="AZ32" s="51">
        <v>300</v>
      </c>
      <c r="BA32" s="51">
        <v>1614</v>
      </c>
      <c r="BB32" s="57">
        <f t="shared" si="8"/>
        <v>5.38</v>
      </c>
      <c r="BC32" s="33">
        <v>217</v>
      </c>
      <c r="BD32" s="39">
        <v>1104</v>
      </c>
      <c r="BE32" s="11">
        <f t="shared" si="22"/>
        <v>5.0875576036866361</v>
      </c>
      <c r="BF32" s="6">
        <v>189</v>
      </c>
      <c r="BG32" s="39">
        <v>685</v>
      </c>
      <c r="BH32" s="38">
        <f t="shared" si="9"/>
        <v>3.6243386243386242</v>
      </c>
      <c r="BI32" s="33">
        <v>116</v>
      </c>
      <c r="BJ32" s="39">
        <v>641</v>
      </c>
      <c r="BK32" s="11">
        <f t="shared" si="10"/>
        <v>5.5258620689655169</v>
      </c>
      <c r="BL32" s="6">
        <v>306</v>
      </c>
      <c r="BM32" s="28">
        <v>1600</v>
      </c>
      <c r="BN32" s="11">
        <f t="shared" si="11"/>
        <v>5.2287581699346406</v>
      </c>
      <c r="BO32" s="6">
        <v>515</v>
      </c>
      <c r="BP32" s="28">
        <v>2248</v>
      </c>
      <c r="BQ32" s="11">
        <f t="shared" si="12"/>
        <v>4.36504854368932</v>
      </c>
      <c r="BS32" s="28">
        <v>409</v>
      </c>
      <c r="BT32" s="28">
        <v>2005</v>
      </c>
      <c r="BU32" s="11">
        <f t="shared" si="13"/>
        <v>4.902200488997555</v>
      </c>
      <c r="BV32" s="6">
        <v>559</v>
      </c>
      <c r="BW32" s="28">
        <v>2208</v>
      </c>
      <c r="BX32" s="11">
        <f t="shared" si="14"/>
        <v>3.9499105545617175</v>
      </c>
      <c r="BY32" s="39">
        <v>431</v>
      </c>
      <c r="BZ32" s="39">
        <v>1966</v>
      </c>
      <c r="CA32" s="38">
        <f t="shared" si="15"/>
        <v>4.5614849187935036</v>
      </c>
      <c r="CB32" s="33">
        <v>142</v>
      </c>
      <c r="CC32" s="39">
        <v>792</v>
      </c>
      <c r="CD32" s="11">
        <f t="shared" si="16"/>
        <v>5.577464788732394</v>
      </c>
      <c r="CE32" s="39">
        <v>120</v>
      </c>
      <c r="CF32" s="39">
        <v>220</v>
      </c>
      <c r="CG32" s="11">
        <f t="shared" si="23"/>
        <v>1.8333333333333333</v>
      </c>
      <c r="CH32" s="33">
        <v>139</v>
      </c>
      <c r="CI32" s="39">
        <v>842</v>
      </c>
      <c r="CJ32" s="11">
        <f t="shared" si="24"/>
        <v>6.057553956834532</v>
      </c>
      <c r="CK32" s="33">
        <v>439</v>
      </c>
      <c r="CL32" s="39">
        <v>2182</v>
      </c>
      <c r="CM32" s="11">
        <f t="shared" si="25"/>
        <v>4.9703872437357628</v>
      </c>
      <c r="CN32" s="33">
        <v>409</v>
      </c>
      <c r="CO32" s="39">
        <v>1903</v>
      </c>
      <c r="CP32" s="11">
        <f t="shared" si="26"/>
        <v>4.6528117359413201</v>
      </c>
    </row>
    <row r="33" spans="3:94">
      <c r="C33" s="18" t="s">
        <v>95</v>
      </c>
      <c r="D33" s="28" t="s">
        <v>58</v>
      </c>
      <c r="E33" s="10">
        <v>5</v>
      </c>
      <c r="F33" s="10" t="s">
        <v>24</v>
      </c>
      <c r="G33" s="10">
        <v>30</v>
      </c>
      <c r="H33" s="137">
        <f t="shared" si="0"/>
        <v>755</v>
      </c>
      <c r="I33" s="138">
        <f t="shared" si="1"/>
        <v>2990</v>
      </c>
      <c r="J33" s="149">
        <f t="shared" si="2"/>
        <v>3.9602649006622515</v>
      </c>
      <c r="K33" s="171">
        <f t="shared" si="27"/>
        <v>1489</v>
      </c>
      <c r="L33" s="93">
        <f t="shared" si="28"/>
        <v>5944</v>
      </c>
      <c r="M33" s="178">
        <f t="shared" si="3"/>
        <v>3.9919408999328407</v>
      </c>
      <c r="N33" s="18">
        <f t="shared" si="4"/>
        <v>758</v>
      </c>
      <c r="O33" s="7">
        <f t="shared" si="5"/>
        <v>3082</v>
      </c>
      <c r="P33" s="160">
        <f t="shared" si="17"/>
        <v>4.0659630606860162</v>
      </c>
      <c r="Q33" s="7">
        <v>355</v>
      </c>
      <c r="R33" s="7">
        <v>1368</v>
      </c>
      <c r="S33" s="11">
        <f t="shared" si="18"/>
        <v>3.8535211267605636</v>
      </c>
      <c r="T33" s="6">
        <v>205</v>
      </c>
      <c r="U33" s="28">
        <v>836</v>
      </c>
      <c r="V33" s="11">
        <f t="shared" si="19"/>
        <v>4.0780487804878049</v>
      </c>
      <c r="W33" s="6">
        <v>159</v>
      </c>
      <c r="X33" s="28">
        <v>729</v>
      </c>
      <c r="Y33" s="11">
        <f t="shared" si="29"/>
        <v>4.5849056603773581</v>
      </c>
      <c r="Z33" s="6">
        <v>39</v>
      </c>
      <c r="AA33" s="28">
        <v>149</v>
      </c>
      <c r="AB33" s="11">
        <f t="shared" si="30"/>
        <v>3.8205128205128207</v>
      </c>
      <c r="AE33" s="10">
        <v>30</v>
      </c>
      <c r="AF33" s="11">
        <v>4.0659630606860162</v>
      </c>
      <c r="AT33" s="7"/>
      <c r="AU33" s="26"/>
      <c r="AV33" s="38"/>
      <c r="AW33" s="33">
        <v>92</v>
      </c>
      <c r="AX33" s="39">
        <v>361</v>
      </c>
      <c r="AY33" s="11">
        <f t="shared" si="7"/>
        <v>3.9239130434782608</v>
      </c>
      <c r="AZ33" s="51">
        <v>137</v>
      </c>
      <c r="BA33" s="51">
        <v>507</v>
      </c>
      <c r="BB33" s="57">
        <f t="shared" si="8"/>
        <v>3.7007299270072993</v>
      </c>
      <c r="BC33" s="33">
        <v>44</v>
      </c>
      <c r="BD33" s="39">
        <v>161</v>
      </c>
      <c r="BE33" s="11">
        <f t="shared" si="22"/>
        <v>3.6590909090909092</v>
      </c>
      <c r="BF33" s="6">
        <v>12</v>
      </c>
      <c r="BG33" s="39">
        <v>38</v>
      </c>
      <c r="BH33" s="38">
        <f t="shared" si="9"/>
        <v>3.1666666666666665</v>
      </c>
      <c r="BI33" s="33">
        <v>30</v>
      </c>
      <c r="BJ33" s="39">
        <v>89</v>
      </c>
      <c r="BK33" s="11">
        <f t="shared" si="10"/>
        <v>2.9666666666666668</v>
      </c>
      <c r="BL33" s="6">
        <v>148</v>
      </c>
      <c r="BM33" s="28">
        <v>688</v>
      </c>
      <c r="BN33" s="11">
        <f t="shared" si="11"/>
        <v>4.6486486486486482</v>
      </c>
      <c r="BO33" s="6">
        <v>292</v>
      </c>
      <c r="BP33" s="28">
        <v>1146</v>
      </c>
      <c r="BQ33" s="11">
        <f t="shared" si="12"/>
        <v>3.9246575342465753</v>
      </c>
      <c r="BS33" s="7">
        <v>316</v>
      </c>
      <c r="BT33" s="7">
        <v>1340</v>
      </c>
      <c r="BU33" s="11">
        <f t="shared" si="13"/>
        <v>4.2405063291139244</v>
      </c>
      <c r="BV33" s="6">
        <v>380</v>
      </c>
      <c r="BW33" s="28">
        <v>1347</v>
      </c>
      <c r="BX33" s="11">
        <f t="shared" si="14"/>
        <v>3.5447368421052632</v>
      </c>
      <c r="BY33" s="39">
        <v>278</v>
      </c>
      <c r="BZ33" s="39">
        <v>1100</v>
      </c>
      <c r="CA33" s="38">
        <f t="shared" si="15"/>
        <v>3.9568345323741005</v>
      </c>
      <c r="CB33" s="33">
        <v>39</v>
      </c>
      <c r="CC33" s="39">
        <v>172</v>
      </c>
      <c r="CD33" s="11">
        <f t="shared" si="16"/>
        <v>4.4102564102564106</v>
      </c>
      <c r="CE33" s="39"/>
      <c r="CF33" s="39"/>
      <c r="CG33" s="11" t="s">
        <v>179</v>
      </c>
      <c r="CH33" s="33">
        <v>22</v>
      </c>
      <c r="CI33" s="39">
        <v>62</v>
      </c>
      <c r="CJ33" s="11">
        <f t="shared" si="24"/>
        <v>2.8181818181818183</v>
      </c>
      <c r="CK33" s="33">
        <v>215</v>
      </c>
      <c r="CL33" s="39">
        <v>916</v>
      </c>
      <c r="CM33" s="11">
        <f t="shared" si="25"/>
        <v>4.2604651162790699</v>
      </c>
      <c r="CN33" s="33">
        <v>239</v>
      </c>
      <c r="CO33" s="39">
        <v>1007</v>
      </c>
      <c r="CP33" s="11">
        <f t="shared" si="26"/>
        <v>4.2133891213389125</v>
      </c>
    </row>
    <row r="34" spans="3:94">
      <c r="C34" s="18" t="s">
        <v>100</v>
      </c>
      <c r="D34" s="28" t="s">
        <v>33</v>
      </c>
      <c r="E34" s="10">
        <v>11.2</v>
      </c>
      <c r="F34" s="10" t="s">
        <v>48</v>
      </c>
      <c r="G34" s="10">
        <v>32</v>
      </c>
      <c r="H34" s="137">
        <f t="shared" si="0"/>
        <v>1108</v>
      </c>
      <c r="I34" s="138">
        <f t="shared" si="1"/>
        <v>4243</v>
      </c>
      <c r="J34" s="149">
        <f t="shared" si="2"/>
        <v>3.8294223826714799</v>
      </c>
      <c r="K34" s="171">
        <f t="shared" si="27"/>
        <v>2896</v>
      </c>
      <c r="L34" s="93">
        <f t="shared" si="28"/>
        <v>10950</v>
      </c>
      <c r="M34" s="178">
        <f t="shared" si="3"/>
        <v>3.7810773480662982</v>
      </c>
      <c r="N34" s="18">
        <f t="shared" si="4"/>
        <v>1460</v>
      </c>
      <c r="O34" s="7">
        <f t="shared" si="5"/>
        <v>6199</v>
      </c>
      <c r="P34" s="160">
        <f t="shared" si="17"/>
        <v>4.2458904109589044</v>
      </c>
      <c r="Q34" s="7">
        <v>610</v>
      </c>
      <c r="R34" s="28">
        <v>2398</v>
      </c>
      <c r="S34" s="11">
        <f t="shared" si="18"/>
        <v>3.9311475409836065</v>
      </c>
      <c r="T34" s="6">
        <v>359</v>
      </c>
      <c r="U34" s="28">
        <v>1574</v>
      </c>
      <c r="V34" s="11">
        <f t="shared" si="19"/>
        <v>4.3844011142061285</v>
      </c>
      <c r="W34" s="6">
        <v>321</v>
      </c>
      <c r="X34" s="28">
        <v>1482</v>
      </c>
      <c r="Y34" s="11">
        <f t="shared" si="29"/>
        <v>4.6168224299065423</v>
      </c>
      <c r="Z34" s="6">
        <v>170</v>
      </c>
      <c r="AA34" s="28">
        <v>745</v>
      </c>
      <c r="AB34" s="11">
        <f t="shared" si="30"/>
        <v>4.382352941176471</v>
      </c>
      <c r="AE34" s="10">
        <v>32</v>
      </c>
      <c r="AF34" s="11">
        <v>4.2458904109589044</v>
      </c>
      <c r="AT34" s="7"/>
      <c r="AU34" s="26"/>
      <c r="AV34" s="38"/>
      <c r="AW34" s="33"/>
      <c r="AX34" s="39"/>
      <c r="AY34" s="11"/>
      <c r="AZ34" s="51"/>
      <c r="BA34" s="51"/>
      <c r="BB34" s="57"/>
      <c r="BC34" s="33"/>
      <c r="BD34" s="39"/>
      <c r="BE34" s="11"/>
      <c r="BF34" s="6">
        <v>58</v>
      </c>
      <c r="BG34" s="39">
        <v>228</v>
      </c>
      <c r="BH34" s="38">
        <f t="shared" si="9"/>
        <v>3.9310344827586206</v>
      </c>
      <c r="BI34" s="33">
        <v>133</v>
      </c>
      <c r="BJ34" s="39">
        <v>578</v>
      </c>
      <c r="BK34" s="11">
        <f t="shared" si="10"/>
        <v>4.3458646616541357</v>
      </c>
      <c r="BL34" s="6">
        <v>381</v>
      </c>
      <c r="BM34" s="7">
        <v>1515</v>
      </c>
      <c r="BN34" s="11">
        <f t="shared" si="11"/>
        <v>3.9763779527559056</v>
      </c>
      <c r="BO34" s="6">
        <v>536</v>
      </c>
      <c r="BP34" s="28">
        <v>1922</v>
      </c>
      <c r="BQ34" s="11">
        <f t="shared" si="12"/>
        <v>3.5858208955223883</v>
      </c>
      <c r="BS34" s="28">
        <v>491</v>
      </c>
      <c r="BT34" s="28">
        <v>1817</v>
      </c>
      <c r="BU34" s="11">
        <f t="shared" si="13"/>
        <v>3.7006109979633401</v>
      </c>
      <c r="BV34" s="6">
        <v>706</v>
      </c>
      <c r="BW34" s="28">
        <v>2141</v>
      </c>
      <c r="BX34" s="11">
        <f t="shared" si="14"/>
        <v>3.0325779036827196</v>
      </c>
      <c r="BY34" s="39">
        <v>540</v>
      </c>
      <c r="BZ34" s="39">
        <v>1919</v>
      </c>
      <c r="CA34" s="38">
        <f t="shared" si="15"/>
        <v>3.5537037037037038</v>
      </c>
      <c r="CB34" s="33">
        <v>129</v>
      </c>
      <c r="CC34" s="39">
        <v>639</v>
      </c>
      <c r="CD34" s="11">
        <f t="shared" si="16"/>
        <v>4.9534883720930232</v>
      </c>
      <c r="CE34" s="39">
        <v>54</v>
      </c>
      <c r="CF34" s="39">
        <v>157</v>
      </c>
      <c r="CG34" s="11">
        <f t="shared" si="23"/>
        <v>2.9074074074074074</v>
      </c>
      <c r="CH34" s="33">
        <v>127</v>
      </c>
      <c r="CI34" s="39">
        <v>567</v>
      </c>
      <c r="CJ34" s="11">
        <f t="shared" si="24"/>
        <v>4.4645669291338583</v>
      </c>
      <c r="CK34" s="33">
        <v>377</v>
      </c>
      <c r="CL34" s="39">
        <v>1650</v>
      </c>
      <c r="CM34" s="11">
        <f t="shared" si="25"/>
        <v>4.3766578249336874</v>
      </c>
      <c r="CN34" s="33">
        <v>472</v>
      </c>
      <c r="CO34" s="39">
        <v>2060</v>
      </c>
      <c r="CP34" s="11">
        <f t="shared" si="26"/>
        <v>4.3644067796610173</v>
      </c>
    </row>
    <row r="35" spans="3:94">
      <c r="C35" s="18" t="s">
        <v>153</v>
      </c>
      <c r="D35" s="28" t="s">
        <v>4</v>
      </c>
      <c r="E35" s="10">
        <v>5</v>
      </c>
      <c r="F35" s="10" t="s">
        <v>24</v>
      </c>
      <c r="G35" s="10">
        <v>36</v>
      </c>
      <c r="H35" s="137">
        <f t="shared" si="0"/>
        <v>449</v>
      </c>
      <c r="I35" s="138">
        <f t="shared" si="1"/>
        <v>1653</v>
      </c>
      <c r="J35" s="149">
        <f t="shared" si="2"/>
        <v>3.6815144766146992</v>
      </c>
      <c r="K35" s="171">
        <f t="shared" si="27"/>
        <v>1179</v>
      </c>
      <c r="L35" s="93">
        <f t="shared" si="28"/>
        <v>4095</v>
      </c>
      <c r="M35" s="178">
        <f t="shared" si="3"/>
        <v>3.4732824427480917</v>
      </c>
      <c r="N35" s="18">
        <f t="shared" si="4"/>
        <v>616</v>
      </c>
      <c r="O35" s="7">
        <f t="shared" si="5"/>
        <v>2348</v>
      </c>
      <c r="P35" s="160">
        <f t="shared" si="17"/>
        <v>3.8116883116883118</v>
      </c>
      <c r="Q35" s="7">
        <v>242</v>
      </c>
      <c r="R35" s="7">
        <v>814</v>
      </c>
      <c r="S35" s="11">
        <f t="shared" si="18"/>
        <v>3.3636363636363638</v>
      </c>
      <c r="T35" s="6">
        <v>205</v>
      </c>
      <c r="U35" s="28">
        <v>708</v>
      </c>
      <c r="V35" s="11">
        <f t="shared" si="19"/>
        <v>3.4536585365853658</v>
      </c>
      <c r="W35" s="6">
        <v>133</v>
      </c>
      <c r="X35" s="28">
        <v>714</v>
      </c>
      <c r="Y35" s="11">
        <f t="shared" si="29"/>
        <v>5.3684210526315788</v>
      </c>
      <c r="Z35" s="6">
        <v>36</v>
      </c>
      <c r="AA35" s="28">
        <v>112</v>
      </c>
      <c r="AB35" s="11">
        <f t="shared" si="30"/>
        <v>3.1111111111111112</v>
      </c>
      <c r="AE35" s="10">
        <v>36</v>
      </c>
      <c r="AF35" s="11">
        <v>3.8116883116883118</v>
      </c>
      <c r="AT35" s="7"/>
      <c r="AU35" s="26"/>
      <c r="AV35" s="38"/>
      <c r="AW35" s="33"/>
      <c r="AX35" s="39"/>
      <c r="AY35" s="11"/>
      <c r="AZ35" s="51"/>
      <c r="BA35" s="51"/>
      <c r="BB35" s="57"/>
      <c r="BC35" s="33"/>
      <c r="BD35" s="39"/>
      <c r="BE35" s="11"/>
      <c r="BF35" s="6">
        <v>27</v>
      </c>
      <c r="BG35" s="39">
        <v>93</v>
      </c>
      <c r="BH35" s="38">
        <f t="shared" si="9"/>
        <v>3.4444444444444446</v>
      </c>
      <c r="BI35" s="33">
        <v>50</v>
      </c>
      <c r="BJ35" s="39">
        <v>179</v>
      </c>
      <c r="BK35" s="11">
        <f t="shared" si="10"/>
        <v>3.58</v>
      </c>
      <c r="BL35" s="6">
        <v>128</v>
      </c>
      <c r="BM35" s="28">
        <v>499</v>
      </c>
      <c r="BN35" s="11">
        <f t="shared" si="11"/>
        <v>3.8984375</v>
      </c>
      <c r="BO35" s="6">
        <v>244</v>
      </c>
      <c r="BP35" s="28">
        <v>882</v>
      </c>
      <c r="BQ35" s="11">
        <f t="shared" si="12"/>
        <v>3.6147540983606556</v>
      </c>
      <c r="BS35" s="7">
        <v>249</v>
      </c>
      <c r="BT35" s="7">
        <v>924</v>
      </c>
      <c r="BU35" s="11">
        <f t="shared" si="13"/>
        <v>3.7108433734939759</v>
      </c>
      <c r="BV35" s="6">
        <v>217</v>
      </c>
      <c r="BW35" s="28">
        <v>720</v>
      </c>
      <c r="BX35" s="11">
        <f t="shared" si="14"/>
        <v>3.3179723502304146</v>
      </c>
      <c r="BY35" s="39">
        <v>203</v>
      </c>
      <c r="BZ35" s="39">
        <v>711</v>
      </c>
      <c r="CA35" s="38">
        <f t="shared" si="15"/>
        <v>3.5024630541871922</v>
      </c>
      <c r="CB35" s="33">
        <v>47</v>
      </c>
      <c r="CC35" s="39">
        <v>162</v>
      </c>
      <c r="CD35" s="11">
        <f t="shared" si="16"/>
        <v>3.4468085106382977</v>
      </c>
      <c r="CE35" s="39">
        <v>48</v>
      </c>
      <c r="CF35" s="39">
        <v>103</v>
      </c>
      <c r="CG35" s="11">
        <f t="shared" si="23"/>
        <v>2.1458333333333335</v>
      </c>
      <c r="CH35" s="33">
        <v>52</v>
      </c>
      <c r="CI35" s="39">
        <v>179</v>
      </c>
      <c r="CJ35" s="11">
        <f t="shared" si="24"/>
        <v>3.4423076923076925</v>
      </c>
      <c r="CK35" s="33">
        <v>154</v>
      </c>
      <c r="CL35" s="39">
        <v>562</v>
      </c>
      <c r="CM35" s="11">
        <f t="shared" si="25"/>
        <v>3.6493506493506493</v>
      </c>
      <c r="CN35" s="33">
        <v>209</v>
      </c>
      <c r="CO35" s="39">
        <v>734</v>
      </c>
      <c r="CP35" s="11">
        <f t="shared" si="26"/>
        <v>3.5119617224880382</v>
      </c>
    </row>
    <row r="36" spans="3:94">
      <c r="C36" s="18" t="s">
        <v>145</v>
      </c>
      <c r="D36" s="28" t="s">
        <v>143</v>
      </c>
      <c r="E36" s="10">
        <v>8</v>
      </c>
      <c r="F36" s="10" t="s">
        <v>48</v>
      </c>
      <c r="G36" s="10">
        <v>30</v>
      </c>
      <c r="H36" s="137">
        <f t="shared" si="0"/>
        <v>1207</v>
      </c>
      <c r="I36" s="138">
        <f t="shared" si="1"/>
        <v>5036</v>
      </c>
      <c r="J36" s="149">
        <f t="shared" si="2"/>
        <v>4.1723280861640433</v>
      </c>
      <c r="K36" s="171">
        <f t="shared" si="27"/>
        <v>2375</v>
      </c>
      <c r="L36" s="93">
        <f t="shared" si="28"/>
        <v>8917</v>
      </c>
      <c r="M36" s="178">
        <f t="shared" si="3"/>
        <v>3.7545263157894735</v>
      </c>
      <c r="N36" s="18">
        <f t="shared" si="4"/>
        <v>0</v>
      </c>
      <c r="O36" s="7">
        <f t="shared" si="5"/>
        <v>0</v>
      </c>
      <c r="P36" s="160" t="e">
        <f t="shared" si="17"/>
        <v>#DIV/0!</v>
      </c>
      <c r="Q36" s="7"/>
      <c r="R36" s="7"/>
      <c r="S36" s="11" t="s">
        <v>179</v>
      </c>
      <c r="T36" s="6"/>
      <c r="U36" s="7"/>
      <c r="V36" s="11" t="s">
        <v>179</v>
      </c>
      <c r="W36" s="6"/>
      <c r="X36" s="7"/>
      <c r="Y36" s="11" t="s">
        <v>179</v>
      </c>
      <c r="Z36" s="6"/>
      <c r="AA36" s="7"/>
      <c r="AB36" s="11" t="s">
        <v>179</v>
      </c>
      <c r="AE36" s="10"/>
      <c r="AF36" s="11"/>
      <c r="AT36" s="7"/>
      <c r="AU36" s="26"/>
      <c r="AV36" s="143"/>
      <c r="AW36" s="33"/>
      <c r="AX36" s="39"/>
      <c r="AY36" s="11"/>
      <c r="AZ36" s="51"/>
      <c r="BA36" s="51"/>
      <c r="BB36" s="57"/>
      <c r="BC36" s="33"/>
      <c r="BD36" s="39"/>
      <c r="BE36" s="11"/>
      <c r="BF36" s="6"/>
      <c r="BG36" s="39"/>
      <c r="BH36" s="38"/>
      <c r="BI36" s="33"/>
      <c r="BJ36" s="39"/>
      <c r="BK36" s="11"/>
      <c r="BL36" s="6">
        <v>478</v>
      </c>
      <c r="BM36" s="28">
        <v>2107</v>
      </c>
      <c r="BN36" s="11">
        <f t="shared" si="11"/>
        <v>4.4079497907949792</v>
      </c>
      <c r="BO36" s="6">
        <v>729</v>
      </c>
      <c r="BP36" s="28">
        <v>2929</v>
      </c>
      <c r="BQ36" s="11">
        <f t="shared" si="12"/>
        <v>4.017832647462277</v>
      </c>
      <c r="BS36" s="28">
        <v>800</v>
      </c>
      <c r="BT36" s="28">
        <v>3202</v>
      </c>
      <c r="BU36" s="11">
        <f t="shared" si="13"/>
        <v>4.0025000000000004</v>
      </c>
      <c r="BV36" s="6">
        <v>723</v>
      </c>
      <c r="BW36" s="28">
        <v>2441</v>
      </c>
      <c r="BX36" s="11">
        <f t="shared" si="14"/>
        <v>3.376210235131397</v>
      </c>
      <c r="BY36" s="39">
        <v>651</v>
      </c>
      <c r="BZ36" s="39">
        <v>2450</v>
      </c>
      <c r="CA36" s="38" t="s">
        <v>107</v>
      </c>
      <c r="CB36" s="33">
        <v>201</v>
      </c>
      <c r="CC36" s="39">
        <v>824</v>
      </c>
      <c r="CD36" s="11">
        <f t="shared" si="16"/>
        <v>4.099502487562189</v>
      </c>
      <c r="CE36" s="39"/>
      <c r="CF36" s="39"/>
      <c r="CG36" s="11" t="e">
        <f t="shared" si="23"/>
        <v>#DIV/0!</v>
      </c>
      <c r="CH36" s="33"/>
      <c r="CI36" s="39"/>
      <c r="CJ36" s="11" t="e">
        <f t="shared" si="24"/>
        <v>#DIV/0!</v>
      </c>
      <c r="CK36" s="33"/>
      <c r="CL36" s="39"/>
      <c r="CM36" s="11" t="e">
        <f t="shared" si="25"/>
        <v>#DIV/0!</v>
      </c>
      <c r="CN36" s="33"/>
      <c r="CO36" s="39"/>
      <c r="CP36" s="11" t="e">
        <f t="shared" si="26"/>
        <v>#DIV/0!</v>
      </c>
    </row>
    <row r="37" spans="3:94">
      <c r="C37" s="18" t="s">
        <v>105</v>
      </c>
      <c r="D37" s="28" t="s">
        <v>57</v>
      </c>
      <c r="E37" s="10">
        <v>5</v>
      </c>
      <c r="F37" s="10" t="s">
        <v>24</v>
      </c>
      <c r="G37" s="10">
        <v>30</v>
      </c>
      <c r="H37" s="137">
        <f t="shared" si="0"/>
        <v>813</v>
      </c>
      <c r="I37" s="138">
        <f t="shared" si="1"/>
        <v>3656</v>
      </c>
      <c r="J37" s="149">
        <f t="shared" si="2"/>
        <v>4.4969249692496929</v>
      </c>
      <c r="K37" s="171">
        <f t="shared" si="27"/>
        <v>1822.001</v>
      </c>
      <c r="L37" s="93">
        <f t="shared" si="28"/>
        <v>7907</v>
      </c>
      <c r="M37" s="178">
        <f t="shared" si="3"/>
        <v>4.3397341713862945</v>
      </c>
      <c r="N37" s="18">
        <f t="shared" si="4"/>
        <v>774</v>
      </c>
      <c r="O37" s="7">
        <f t="shared" si="5"/>
        <v>3622</v>
      </c>
      <c r="P37" s="160">
        <f t="shared" si="17"/>
        <v>4.6795865633074936</v>
      </c>
      <c r="Q37" s="7">
        <v>369</v>
      </c>
      <c r="R37" s="7">
        <v>1553</v>
      </c>
      <c r="S37" s="11">
        <f t="shared" si="18"/>
        <v>4.2086720867208669</v>
      </c>
      <c r="T37" s="6">
        <v>209</v>
      </c>
      <c r="U37" s="28">
        <v>1047</v>
      </c>
      <c r="V37" s="11">
        <f t="shared" si="19"/>
        <v>5.0095693779904309</v>
      </c>
      <c r="W37" s="6">
        <v>196</v>
      </c>
      <c r="X37" s="28">
        <v>1022</v>
      </c>
      <c r="Y37" s="11">
        <f t="shared" si="29"/>
        <v>5.2142857142857144</v>
      </c>
      <c r="Z37" s="6"/>
      <c r="AA37" s="28"/>
      <c r="AB37" s="11" t="s">
        <v>179</v>
      </c>
      <c r="AE37" s="10">
        <v>30</v>
      </c>
      <c r="AF37" s="11">
        <v>4.6795865633074936</v>
      </c>
      <c r="AT37" s="7"/>
      <c r="AU37" s="26"/>
      <c r="AV37" s="38"/>
      <c r="AW37" s="33"/>
      <c r="AX37" s="39"/>
      <c r="AY37" s="11"/>
      <c r="AZ37" s="51"/>
      <c r="BA37" s="51"/>
      <c r="BB37" s="57"/>
      <c r="BC37" s="33"/>
      <c r="BD37" s="39"/>
      <c r="BE37" s="11"/>
      <c r="BF37" s="6"/>
      <c r="BG37" s="39"/>
      <c r="BH37" s="38"/>
      <c r="BI37" s="33">
        <v>109</v>
      </c>
      <c r="BJ37" s="39">
        <v>538</v>
      </c>
      <c r="BK37" s="11">
        <f t="shared" si="10"/>
        <v>4.9357798165137616</v>
      </c>
      <c r="BL37" s="6">
        <v>283</v>
      </c>
      <c r="BM37" s="28">
        <v>1337</v>
      </c>
      <c r="BN37" s="11">
        <f t="shared" si="11"/>
        <v>4.7243816254416959</v>
      </c>
      <c r="BO37" s="6">
        <v>421</v>
      </c>
      <c r="BP37" s="28">
        <v>1781</v>
      </c>
      <c r="BQ37" s="11">
        <f t="shared" si="12"/>
        <v>4.2304038004750595</v>
      </c>
      <c r="BS37" s="7">
        <v>398</v>
      </c>
      <c r="BT37" s="7">
        <v>1765</v>
      </c>
      <c r="BU37" s="11">
        <f t="shared" si="13"/>
        <v>4.4346733668341711</v>
      </c>
      <c r="BV37" s="6">
        <v>512</v>
      </c>
      <c r="BW37" s="28">
        <v>1914</v>
      </c>
      <c r="BX37" s="11">
        <f t="shared" si="14"/>
        <v>3.73828125</v>
      </c>
      <c r="BY37" s="39">
        <v>345</v>
      </c>
      <c r="BZ37" s="39">
        <v>1429</v>
      </c>
      <c r="CA37" s="38">
        <f t="shared" si="15"/>
        <v>4.1420289855072463</v>
      </c>
      <c r="CB37" s="33">
        <v>106</v>
      </c>
      <c r="CC37" s="39">
        <v>474</v>
      </c>
      <c r="CD37" s="11">
        <f t="shared" si="16"/>
        <v>4.4716981132075473</v>
      </c>
      <c r="CE37" s="39">
        <v>1E-3</v>
      </c>
      <c r="CF37" s="39">
        <v>0</v>
      </c>
      <c r="CG37" s="11">
        <f t="shared" si="23"/>
        <v>0</v>
      </c>
      <c r="CH37" s="33">
        <v>69</v>
      </c>
      <c r="CI37" s="39">
        <v>193</v>
      </c>
      <c r="CJ37" s="11">
        <f t="shared" si="24"/>
        <v>2.7971014492753623</v>
      </c>
      <c r="CK37" s="33">
        <v>179</v>
      </c>
      <c r="CL37" s="39">
        <v>840</v>
      </c>
      <c r="CM37" s="11">
        <f t="shared" si="25"/>
        <v>4.6927374301675977</v>
      </c>
      <c r="CN37" s="33">
        <v>213</v>
      </c>
      <c r="CO37" s="39">
        <v>1292</v>
      </c>
      <c r="CP37" s="11">
        <f t="shared" si="26"/>
        <v>6.065727699530516</v>
      </c>
    </row>
    <row r="38" spans="3:94">
      <c r="C38" s="37" t="s">
        <v>137</v>
      </c>
      <c r="D38" s="28" t="s">
        <v>23</v>
      </c>
      <c r="E38" s="26">
        <v>7.5</v>
      </c>
      <c r="F38" s="26" t="s">
        <v>48</v>
      </c>
      <c r="G38" s="26">
        <v>27</v>
      </c>
      <c r="H38" s="137">
        <f t="shared" si="0"/>
        <v>878</v>
      </c>
      <c r="I38" s="138">
        <f t="shared" si="1"/>
        <v>3588</v>
      </c>
      <c r="J38" s="149">
        <f t="shared" si="2"/>
        <v>4.0865603644646926</v>
      </c>
      <c r="K38" s="171">
        <f t="shared" si="27"/>
        <v>2233</v>
      </c>
      <c r="L38" s="93">
        <f t="shared" si="28"/>
        <v>9357</v>
      </c>
      <c r="M38" s="178">
        <f t="shared" si="3"/>
        <v>4.1903269144648458</v>
      </c>
      <c r="N38" s="18">
        <f t="shared" si="4"/>
        <v>1056</v>
      </c>
      <c r="O38" s="7">
        <f t="shared" si="5"/>
        <v>4808</v>
      </c>
      <c r="P38" s="160">
        <f t="shared" si="17"/>
        <v>4.5530303030303028</v>
      </c>
      <c r="Q38" s="7">
        <v>409</v>
      </c>
      <c r="R38" s="28">
        <v>1751</v>
      </c>
      <c r="S38" s="11">
        <f t="shared" si="18"/>
        <v>4.2811735941320297</v>
      </c>
      <c r="T38" s="6">
        <v>262</v>
      </c>
      <c r="U38" s="28">
        <v>1220</v>
      </c>
      <c r="V38" s="11">
        <f t="shared" si="19"/>
        <v>4.656488549618321</v>
      </c>
      <c r="W38" s="6">
        <v>232</v>
      </c>
      <c r="X38" s="28">
        <v>1143</v>
      </c>
      <c r="Y38" s="11">
        <f t="shared" si="29"/>
        <v>4.9267241379310347</v>
      </c>
      <c r="Z38" s="6">
        <v>153</v>
      </c>
      <c r="AA38" s="28">
        <v>694</v>
      </c>
      <c r="AB38" s="11">
        <f t="shared" si="30"/>
        <v>4.5359477124183005</v>
      </c>
      <c r="AE38" s="26">
        <v>27</v>
      </c>
      <c r="AF38" s="11">
        <v>4.5530303030303028</v>
      </c>
      <c r="AW38" s="6"/>
      <c r="AX38" s="7"/>
      <c r="AY38" s="8"/>
      <c r="BI38" s="6"/>
      <c r="BJ38" s="7"/>
      <c r="BK38" s="8"/>
      <c r="BL38" s="6">
        <v>375</v>
      </c>
      <c r="BM38" s="7">
        <v>1701</v>
      </c>
      <c r="BN38" s="11">
        <f t="shared" si="11"/>
        <v>4.5359999999999996</v>
      </c>
      <c r="BO38" s="6">
        <v>503</v>
      </c>
      <c r="BP38" s="28">
        <v>1887</v>
      </c>
      <c r="BQ38" s="11">
        <f t="shared" si="12"/>
        <v>3.7514910536779325</v>
      </c>
      <c r="BS38" s="28">
        <v>371</v>
      </c>
      <c r="BT38" s="28">
        <v>1524</v>
      </c>
      <c r="BU38" s="11">
        <f t="shared" si="13"/>
        <v>4.1078167115902966</v>
      </c>
      <c r="BV38" s="6">
        <v>617</v>
      </c>
      <c r="BW38" s="28">
        <v>2341</v>
      </c>
      <c r="BX38" s="11">
        <f t="shared" si="14"/>
        <v>3.794165316045381</v>
      </c>
      <c r="BY38" s="39">
        <v>409</v>
      </c>
      <c r="BZ38" s="39">
        <v>1755</v>
      </c>
      <c r="CA38" s="38">
        <f t="shared" si="15"/>
        <v>4.2909535452322736</v>
      </c>
      <c r="CB38" s="33">
        <v>103</v>
      </c>
      <c r="CC38" s="39">
        <v>519</v>
      </c>
      <c r="CD38" s="11">
        <f t="shared" si="16"/>
        <v>5.0388349514563107</v>
      </c>
      <c r="CE38" s="39">
        <v>82</v>
      </c>
      <c r="CF38" s="39">
        <v>150</v>
      </c>
      <c r="CG38" s="11">
        <f t="shared" si="23"/>
        <v>1.8292682926829269</v>
      </c>
      <c r="CH38" s="33">
        <v>98</v>
      </c>
      <c r="CI38" s="39">
        <v>459</v>
      </c>
      <c r="CJ38" s="11">
        <f t="shared" si="24"/>
        <v>4.6836734693877551</v>
      </c>
      <c r="CK38" s="33">
        <v>257</v>
      </c>
      <c r="CL38" s="39">
        <v>1250</v>
      </c>
      <c r="CM38" s="11">
        <f t="shared" si="25"/>
        <v>4.863813229571984</v>
      </c>
      <c r="CN38" s="33">
        <v>296</v>
      </c>
      <c r="CO38" s="39">
        <v>1359</v>
      </c>
      <c r="CP38" s="11">
        <f t="shared" si="26"/>
        <v>4.5912162162162158</v>
      </c>
    </row>
    <row r="39" spans="3:94">
      <c r="C39" s="18" t="s">
        <v>112</v>
      </c>
      <c r="D39" s="28" t="s">
        <v>113</v>
      </c>
      <c r="E39" s="10">
        <v>5</v>
      </c>
      <c r="F39" s="10" t="s">
        <v>24</v>
      </c>
      <c r="G39" s="10">
        <v>33</v>
      </c>
      <c r="H39" s="137">
        <f t="shared" si="0"/>
        <v>874</v>
      </c>
      <c r="I39" s="138">
        <f t="shared" si="1"/>
        <v>3598</v>
      </c>
      <c r="J39" s="149">
        <f t="shared" si="2"/>
        <v>4.1167048054919908</v>
      </c>
      <c r="K39" s="171">
        <f t="shared" si="27"/>
        <v>2129</v>
      </c>
      <c r="L39" s="93">
        <f t="shared" si="28"/>
        <v>7848</v>
      </c>
      <c r="M39" s="178">
        <f t="shared" si="3"/>
        <v>3.6862376702677313</v>
      </c>
      <c r="N39" s="18">
        <f t="shared" si="4"/>
        <v>807</v>
      </c>
      <c r="O39" s="7">
        <f t="shared" si="5"/>
        <v>3087</v>
      </c>
      <c r="P39" s="160">
        <f t="shared" si="17"/>
        <v>3.8252788104089221</v>
      </c>
      <c r="Q39" s="7">
        <v>341</v>
      </c>
      <c r="R39" s="7">
        <v>1238</v>
      </c>
      <c r="S39" s="11">
        <f t="shared" si="18"/>
        <v>3.6304985337243401</v>
      </c>
      <c r="T39" s="6"/>
      <c r="U39" s="7"/>
      <c r="V39" s="11" t="e">
        <f t="shared" si="19"/>
        <v>#DIV/0!</v>
      </c>
      <c r="W39" s="6">
        <v>466</v>
      </c>
      <c r="X39" s="7">
        <v>1849</v>
      </c>
      <c r="Y39" s="11">
        <f t="shared" si="29"/>
        <v>3.9678111587982832</v>
      </c>
      <c r="Z39" s="6"/>
      <c r="AA39" s="7"/>
      <c r="AB39" s="11" t="e">
        <f t="shared" si="30"/>
        <v>#DIV/0!</v>
      </c>
      <c r="AE39" s="10">
        <v>33</v>
      </c>
      <c r="AF39" s="11">
        <v>3.8252788104089221</v>
      </c>
      <c r="AT39" s="7"/>
      <c r="AU39" s="26"/>
      <c r="AV39" s="38"/>
      <c r="AW39" s="33"/>
      <c r="AX39" s="39"/>
      <c r="AY39" s="11"/>
      <c r="AZ39" s="51"/>
      <c r="BA39" s="51"/>
      <c r="BB39" s="57"/>
      <c r="BC39" s="33"/>
      <c r="BD39" s="39"/>
      <c r="BE39" s="11"/>
      <c r="BF39" s="6"/>
      <c r="BG39" s="39"/>
      <c r="BH39" s="38"/>
      <c r="BI39" s="33">
        <v>106</v>
      </c>
      <c r="BJ39" s="39">
        <v>510</v>
      </c>
      <c r="BK39" s="11">
        <f t="shared" si="10"/>
        <v>4.8113207547169807</v>
      </c>
      <c r="BL39" s="6">
        <v>356</v>
      </c>
      <c r="BM39" s="28">
        <v>1522</v>
      </c>
      <c r="BN39" s="11">
        <f t="shared" si="11"/>
        <v>4.2752808988764048</v>
      </c>
      <c r="BO39" s="6">
        <v>412</v>
      </c>
      <c r="BP39" s="28">
        <v>1566</v>
      </c>
      <c r="BQ39" s="11">
        <f t="shared" si="12"/>
        <v>3.8009708737864076</v>
      </c>
      <c r="BS39" s="28">
        <v>326</v>
      </c>
      <c r="BT39" s="28">
        <v>1318</v>
      </c>
      <c r="BU39" s="11">
        <f t="shared" si="13"/>
        <v>4.0429447852760738</v>
      </c>
      <c r="BV39" s="6">
        <v>523</v>
      </c>
      <c r="BW39" s="28">
        <v>1613</v>
      </c>
      <c r="BX39" s="11">
        <f t="shared" si="14"/>
        <v>3.084130019120459</v>
      </c>
      <c r="BY39" s="39">
        <v>460</v>
      </c>
      <c r="BZ39" s="39">
        <v>1646</v>
      </c>
      <c r="CA39" s="38">
        <f t="shared" si="15"/>
        <v>3.5782608695652174</v>
      </c>
      <c r="CB39" s="33">
        <v>99</v>
      </c>
      <c r="CC39" s="39">
        <v>416</v>
      </c>
      <c r="CD39" s="11">
        <f t="shared" si="16"/>
        <v>4.2020202020202024</v>
      </c>
      <c r="CE39" s="39">
        <v>36</v>
      </c>
      <c r="CF39" s="39">
        <v>231</v>
      </c>
      <c r="CG39" s="11">
        <f t="shared" si="23"/>
        <v>6.416666666666667</v>
      </c>
      <c r="CH39" s="33">
        <v>114</v>
      </c>
      <c r="CI39" s="39">
        <v>454</v>
      </c>
      <c r="CJ39" s="11">
        <f t="shared" si="24"/>
        <v>3.9824561403508771</v>
      </c>
      <c r="CK39" s="33">
        <v>280</v>
      </c>
      <c r="CL39" s="39">
        <v>1116</v>
      </c>
      <c r="CM39" s="11">
        <f t="shared" si="25"/>
        <v>3.9857142857142858</v>
      </c>
      <c r="CN39" s="33">
        <v>291</v>
      </c>
      <c r="CO39" s="39">
        <v>1054</v>
      </c>
      <c r="CP39" s="11">
        <f t="shared" si="26"/>
        <v>3.6219931271477663</v>
      </c>
    </row>
    <row r="40" spans="3:94">
      <c r="C40" s="18" t="s">
        <v>154</v>
      </c>
      <c r="D40" s="28" t="s">
        <v>23</v>
      </c>
      <c r="E40" s="10">
        <v>5</v>
      </c>
      <c r="F40" s="10" t="s">
        <v>24</v>
      </c>
      <c r="G40" s="10">
        <v>28</v>
      </c>
      <c r="H40" s="137">
        <f t="shared" si="0"/>
        <v>513</v>
      </c>
      <c r="I40" s="138">
        <f t="shared" si="1"/>
        <v>2250</v>
      </c>
      <c r="J40" s="149">
        <f t="shared" si="2"/>
        <v>4.3859649122807021</v>
      </c>
      <c r="K40" s="171">
        <f t="shared" si="27"/>
        <v>1069.001</v>
      </c>
      <c r="L40" s="93">
        <f t="shared" si="28"/>
        <v>4697</v>
      </c>
      <c r="M40" s="178">
        <f t="shared" si="3"/>
        <v>4.3938218953957948</v>
      </c>
      <c r="N40" s="18">
        <f t="shared" si="4"/>
        <v>399</v>
      </c>
      <c r="O40" s="7">
        <f t="shared" si="5"/>
        <v>1691</v>
      </c>
      <c r="P40" s="160">
        <f t="shared" si="17"/>
        <v>4.2380952380952381</v>
      </c>
      <c r="Q40" s="7">
        <v>219</v>
      </c>
      <c r="R40" s="7">
        <v>898</v>
      </c>
      <c r="S40" s="11">
        <f t="shared" si="18"/>
        <v>4.1004566210045663</v>
      </c>
      <c r="T40" s="6">
        <v>105</v>
      </c>
      <c r="U40" s="28">
        <v>468</v>
      </c>
      <c r="V40" s="11">
        <f t="shared" si="19"/>
        <v>4.4571428571428573</v>
      </c>
      <c r="W40" s="6">
        <v>65</v>
      </c>
      <c r="X40" s="28">
        <v>285</v>
      </c>
      <c r="Y40" s="11">
        <f t="shared" si="29"/>
        <v>4.384615384615385</v>
      </c>
      <c r="Z40" s="6">
        <v>10</v>
      </c>
      <c r="AA40" s="28">
        <v>40</v>
      </c>
      <c r="AB40" s="11">
        <f t="shared" si="30"/>
        <v>4</v>
      </c>
      <c r="AE40" s="10">
        <v>28</v>
      </c>
      <c r="AF40" s="11">
        <v>4.2380952380952381</v>
      </c>
      <c r="AT40" s="7"/>
      <c r="AU40" s="26"/>
      <c r="AV40" s="38"/>
      <c r="AW40" s="33"/>
      <c r="AX40" s="39"/>
      <c r="AY40" s="11"/>
      <c r="AZ40" s="51"/>
      <c r="BA40" s="51"/>
      <c r="BB40" s="57"/>
      <c r="BC40" s="33"/>
      <c r="BD40" s="39"/>
      <c r="BE40" s="11"/>
      <c r="BF40" s="6"/>
      <c r="BG40" s="39"/>
      <c r="BH40" s="38"/>
      <c r="BI40" s="33">
        <v>57</v>
      </c>
      <c r="BJ40" s="39">
        <v>254</v>
      </c>
      <c r="BK40" s="11">
        <f t="shared" si="10"/>
        <v>4.4561403508771926</v>
      </c>
      <c r="BL40" s="6">
        <v>210</v>
      </c>
      <c r="BM40" s="7">
        <v>940</v>
      </c>
      <c r="BN40" s="11">
        <f t="shared" si="11"/>
        <v>4.4761904761904763</v>
      </c>
      <c r="BO40" s="6">
        <v>246</v>
      </c>
      <c r="BP40" s="28">
        <v>1056</v>
      </c>
      <c r="BQ40" s="11">
        <f t="shared" si="12"/>
        <v>4.2926829268292686</v>
      </c>
      <c r="BS40" s="7">
        <v>244</v>
      </c>
      <c r="BT40" s="7">
        <v>1124</v>
      </c>
      <c r="BU40" s="11">
        <f t="shared" si="13"/>
        <v>4.6065573770491799</v>
      </c>
      <c r="BV40" s="6">
        <v>259</v>
      </c>
      <c r="BW40" s="28">
        <v>1015</v>
      </c>
      <c r="BX40" s="11">
        <f t="shared" si="14"/>
        <v>3.9189189189189189</v>
      </c>
      <c r="BY40" s="39">
        <v>174</v>
      </c>
      <c r="BZ40" s="39">
        <v>704</v>
      </c>
      <c r="CA40" s="38">
        <f t="shared" si="15"/>
        <v>4.0459770114942533</v>
      </c>
      <c r="CB40" s="33">
        <v>20</v>
      </c>
      <c r="CC40" s="39">
        <v>84</v>
      </c>
      <c r="CD40" s="11">
        <f t="shared" si="16"/>
        <v>4.2</v>
      </c>
      <c r="CE40" s="39">
        <v>1E-3</v>
      </c>
      <c r="CF40" s="39">
        <v>0</v>
      </c>
      <c r="CG40" s="11">
        <f t="shared" si="23"/>
        <v>0</v>
      </c>
      <c r="CH40" s="33">
        <v>7</v>
      </c>
      <c r="CI40" s="39">
        <v>30</v>
      </c>
      <c r="CJ40" s="11">
        <f t="shared" si="24"/>
        <v>4.2857142857142856</v>
      </c>
      <c r="CK40" s="33">
        <v>192</v>
      </c>
      <c r="CL40" s="39">
        <v>890</v>
      </c>
      <c r="CM40" s="11">
        <f t="shared" si="25"/>
        <v>4.635416666666667</v>
      </c>
      <c r="CN40" s="33">
        <v>173</v>
      </c>
      <c r="CO40" s="39">
        <v>850</v>
      </c>
      <c r="CP40" s="11">
        <f t="shared" si="26"/>
        <v>4.9132947976878611</v>
      </c>
    </row>
    <row r="41" spans="3:94">
      <c r="C41" s="18" t="s">
        <v>142</v>
      </c>
      <c r="D41" s="28" t="s">
        <v>139</v>
      </c>
      <c r="E41" s="10">
        <v>10</v>
      </c>
      <c r="F41" s="10" t="s">
        <v>24</v>
      </c>
      <c r="G41" s="10">
        <v>35</v>
      </c>
      <c r="H41" s="137">
        <f>+SUM(AT41,AW41,AZ41,BC41,BF41,BI41,BL41,BO41)</f>
        <v>1323</v>
      </c>
      <c r="I41" s="138">
        <f>+SUM(AU41,AX41,BA41,BD41,BG41,BJ41,BM41,BP41)</f>
        <v>5430</v>
      </c>
      <c r="J41" s="149">
        <f>+I41/H41</f>
        <v>4.104308390022676</v>
      </c>
      <c r="K41" s="171">
        <f t="shared" si="27"/>
        <v>3728</v>
      </c>
      <c r="L41" s="93">
        <f t="shared" si="28"/>
        <v>15103</v>
      </c>
      <c r="M41" s="178">
        <f>+L41/K41</f>
        <v>4.0512339055793989</v>
      </c>
      <c r="N41" s="18">
        <f t="shared" si="4"/>
        <v>2074</v>
      </c>
      <c r="O41" s="7">
        <f t="shared" si="5"/>
        <v>8675</v>
      </c>
      <c r="P41" s="160">
        <f t="shared" si="17"/>
        <v>4.1827386692381872</v>
      </c>
      <c r="Q41" s="7">
        <v>1006</v>
      </c>
      <c r="R41" s="7">
        <v>3836</v>
      </c>
      <c r="S41" s="11">
        <f t="shared" si="18"/>
        <v>3.8131212723658052</v>
      </c>
      <c r="T41" s="6">
        <v>495</v>
      </c>
      <c r="U41" s="28">
        <v>2091</v>
      </c>
      <c r="V41" s="11">
        <f t="shared" si="19"/>
        <v>4.2242424242424246</v>
      </c>
      <c r="W41" s="6">
        <v>392</v>
      </c>
      <c r="X41" s="28">
        <v>1872</v>
      </c>
      <c r="Y41" s="11">
        <f t="shared" si="29"/>
        <v>4.7755102040816331</v>
      </c>
      <c r="Z41" s="6">
        <v>181</v>
      </c>
      <c r="AA41" s="28">
        <v>876</v>
      </c>
      <c r="AB41" s="11">
        <f t="shared" si="30"/>
        <v>4.8397790055248615</v>
      </c>
      <c r="AE41" s="10">
        <v>35</v>
      </c>
      <c r="AF41" s="11">
        <v>4.1827386692381872</v>
      </c>
      <c r="AT41" s="7"/>
      <c r="AU41" s="26"/>
      <c r="AV41" s="38"/>
      <c r="AW41" s="33"/>
      <c r="AX41" s="39"/>
      <c r="AY41" s="11"/>
      <c r="AZ41" s="51"/>
      <c r="BA41" s="51"/>
      <c r="BB41" s="57"/>
      <c r="BC41" s="33"/>
      <c r="BD41" s="39"/>
      <c r="BE41" s="11"/>
      <c r="BF41" s="6"/>
      <c r="BG41" s="39"/>
      <c r="BH41" s="38"/>
      <c r="BI41" s="33">
        <v>135</v>
      </c>
      <c r="BJ41" s="39">
        <v>669</v>
      </c>
      <c r="BK41" s="11">
        <f t="shared" si="10"/>
        <v>4.9555555555555557</v>
      </c>
      <c r="BL41" s="6">
        <v>431</v>
      </c>
      <c r="BM41" s="7">
        <v>1843</v>
      </c>
      <c r="BN41" s="11">
        <f t="shared" si="11"/>
        <v>4.2761020881670531</v>
      </c>
      <c r="BO41" s="6">
        <v>757</v>
      </c>
      <c r="BP41" s="7">
        <v>2918</v>
      </c>
      <c r="BQ41" s="11">
        <f t="shared" si="12"/>
        <v>3.8546895640686922</v>
      </c>
      <c r="BS41" s="7">
        <v>607</v>
      </c>
      <c r="BT41" s="7">
        <v>2537</v>
      </c>
      <c r="BU41" s="11">
        <f>+BT41/BS41</f>
        <v>4.1795716639209228</v>
      </c>
      <c r="BV41" s="6">
        <v>950</v>
      </c>
      <c r="BW41" s="28">
        <v>3094</v>
      </c>
      <c r="BX41" s="11">
        <f>+BW41/BV41</f>
        <v>3.256842105263158</v>
      </c>
      <c r="BY41" s="39">
        <v>648</v>
      </c>
      <c r="BZ41" s="39">
        <v>2562</v>
      </c>
      <c r="CA41" s="38">
        <f t="shared" si="15"/>
        <v>3.9537037037037037</v>
      </c>
      <c r="CB41" s="33">
        <v>122</v>
      </c>
      <c r="CC41" s="39">
        <v>628</v>
      </c>
      <c r="CD41" s="11">
        <f t="shared" si="16"/>
        <v>5.1475409836065573</v>
      </c>
      <c r="CE41" s="39">
        <v>73</v>
      </c>
      <c r="CF41" s="39">
        <v>354</v>
      </c>
      <c r="CG41" s="11">
        <f t="shared" si="23"/>
        <v>4.8493150684931505</v>
      </c>
      <c r="CH41" s="33">
        <v>161</v>
      </c>
      <c r="CI41" s="39">
        <v>802</v>
      </c>
      <c r="CJ41" s="11">
        <f t="shared" si="24"/>
        <v>4.9813664596273295</v>
      </c>
      <c r="CK41" s="33">
        <v>500</v>
      </c>
      <c r="CL41" s="39">
        <v>2215</v>
      </c>
      <c r="CM41" s="11">
        <f t="shared" si="25"/>
        <v>4.43</v>
      </c>
      <c r="CN41" s="33">
        <v>667</v>
      </c>
      <c r="CO41" s="39">
        <v>2911</v>
      </c>
      <c r="CP41" s="11">
        <f t="shared" si="26"/>
        <v>4.3643178410794601</v>
      </c>
    </row>
    <row r="42" spans="3:94">
      <c r="C42" s="18" t="s">
        <v>146</v>
      </c>
      <c r="D42" s="28" t="s">
        <v>147</v>
      </c>
      <c r="E42" s="10">
        <v>7</v>
      </c>
      <c r="F42" s="10" t="s">
        <v>48</v>
      </c>
      <c r="G42" s="10">
        <v>37</v>
      </c>
      <c r="H42" s="137"/>
      <c r="I42" s="138"/>
      <c r="J42" s="149"/>
      <c r="K42" s="171">
        <f t="shared" si="27"/>
        <v>3129.0010000000002</v>
      </c>
      <c r="L42" s="93">
        <f t="shared" si="28"/>
        <v>11217</v>
      </c>
      <c r="M42" s="178">
        <f t="shared" si="3"/>
        <v>3.5848502445349166</v>
      </c>
      <c r="N42" s="18">
        <f t="shared" si="4"/>
        <v>1491</v>
      </c>
      <c r="O42" s="7">
        <f t="shared" si="5"/>
        <v>5658</v>
      </c>
      <c r="P42" s="160">
        <f t="shared" si="17"/>
        <v>3.7947686116700203</v>
      </c>
      <c r="Q42" s="7">
        <v>682</v>
      </c>
      <c r="R42" s="7">
        <v>2378</v>
      </c>
      <c r="S42" s="11">
        <f t="shared" si="18"/>
        <v>3.4868035190615836</v>
      </c>
      <c r="T42" s="6">
        <v>438</v>
      </c>
      <c r="U42" s="28">
        <v>1669</v>
      </c>
      <c r="V42" s="11">
        <f t="shared" si="19"/>
        <v>3.810502283105023</v>
      </c>
      <c r="W42" s="6">
        <v>371</v>
      </c>
      <c r="X42" s="28">
        <v>1611</v>
      </c>
      <c r="Y42" s="11">
        <f t="shared" si="29"/>
        <v>4.342318059299191</v>
      </c>
      <c r="Z42" s="6">
        <v>0</v>
      </c>
      <c r="AA42" s="28">
        <v>0</v>
      </c>
      <c r="AB42" s="11" t="s">
        <v>193</v>
      </c>
      <c r="AE42" s="10">
        <v>37</v>
      </c>
      <c r="AF42" s="11">
        <v>3.7947686116700203</v>
      </c>
      <c r="AT42" s="7"/>
      <c r="AU42" s="26"/>
      <c r="AV42" s="38"/>
      <c r="AW42" s="33"/>
      <c r="AX42" s="39"/>
      <c r="AY42" s="11"/>
      <c r="AZ42" s="51"/>
      <c r="BA42" s="51"/>
      <c r="BB42" s="57"/>
      <c r="BC42" s="33"/>
      <c r="BD42" s="39"/>
      <c r="BE42" s="11"/>
      <c r="BF42" s="6"/>
      <c r="BG42" s="39"/>
      <c r="BH42" s="38"/>
      <c r="BI42" s="33"/>
      <c r="BJ42" s="39"/>
      <c r="BK42" s="11"/>
      <c r="BL42" s="6"/>
      <c r="BM42" s="7"/>
      <c r="BN42" s="11"/>
      <c r="BO42" s="6"/>
      <c r="BP42" s="7"/>
      <c r="BQ42" s="11"/>
      <c r="BS42" s="28">
        <v>617</v>
      </c>
      <c r="BT42" s="28">
        <v>2278</v>
      </c>
      <c r="BU42" s="11">
        <f t="shared" si="13"/>
        <v>3.6920583468395463</v>
      </c>
      <c r="BV42" s="6">
        <v>809</v>
      </c>
      <c r="BW42" s="28">
        <v>2373</v>
      </c>
      <c r="BX42" s="11">
        <f t="shared" si="14"/>
        <v>2.9332509270704574</v>
      </c>
      <c r="BY42" s="39">
        <v>625</v>
      </c>
      <c r="BZ42" s="39">
        <v>2190</v>
      </c>
      <c r="CA42" s="38">
        <f t="shared" si="15"/>
        <v>3.504</v>
      </c>
      <c r="CB42" s="33">
        <v>61</v>
      </c>
      <c r="CC42" s="39">
        <v>246</v>
      </c>
      <c r="CD42" s="11">
        <f t="shared" si="16"/>
        <v>4.0327868852459012</v>
      </c>
      <c r="CE42" s="39">
        <v>1E-3</v>
      </c>
      <c r="CF42" s="39">
        <v>0</v>
      </c>
      <c r="CG42" s="11">
        <f t="shared" si="23"/>
        <v>0</v>
      </c>
      <c r="CH42" s="33">
        <v>121</v>
      </c>
      <c r="CI42" s="39">
        <v>533</v>
      </c>
      <c r="CJ42" s="11">
        <f t="shared" si="24"/>
        <v>4.4049586776859506</v>
      </c>
      <c r="CK42" s="33">
        <v>384</v>
      </c>
      <c r="CL42" s="39">
        <v>1611</v>
      </c>
      <c r="CM42" s="11">
        <f t="shared" si="25"/>
        <v>4.1953125</v>
      </c>
      <c r="CN42" s="33">
        <v>512</v>
      </c>
      <c r="CO42" s="39">
        <v>1986</v>
      </c>
      <c r="CP42" s="11">
        <f t="shared" si="26"/>
        <v>3.87890625</v>
      </c>
    </row>
    <row r="43" spans="3:94">
      <c r="C43" s="18" t="s">
        <v>150</v>
      </c>
      <c r="D43" s="28" t="s">
        <v>23</v>
      </c>
      <c r="E43" s="10">
        <v>7.5</v>
      </c>
      <c r="F43" s="10" t="s">
        <v>24</v>
      </c>
      <c r="G43" s="10">
        <v>31</v>
      </c>
      <c r="H43" s="137"/>
      <c r="I43" s="138"/>
      <c r="J43" s="149"/>
      <c r="K43" s="171">
        <f t="shared" si="27"/>
        <v>1812</v>
      </c>
      <c r="L43" s="93">
        <f t="shared" si="28"/>
        <v>7173</v>
      </c>
      <c r="M43" s="178">
        <f t="shared" si="3"/>
        <v>3.9586092715231787</v>
      </c>
      <c r="N43" s="18">
        <f t="shared" si="4"/>
        <v>1040</v>
      </c>
      <c r="O43" s="7">
        <f t="shared" si="5"/>
        <v>4351</v>
      </c>
      <c r="P43" s="160">
        <f t="shared" si="17"/>
        <v>4.1836538461538462</v>
      </c>
      <c r="Q43" s="7">
        <v>511</v>
      </c>
      <c r="R43" s="28">
        <v>2043</v>
      </c>
      <c r="S43" s="11">
        <f t="shared" si="18"/>
        <v>3.9980430528375734</v>
      </c>
      <c r="T43" s="6">
        <v>257</v>
      </c>
      <c r="U43" s="28">
        <v>1105</v>
      </c>
      <c r="V43" s="11">
        <f t="shared" si="19"/>
        <v>4.2996108949416341</v>
      </c>
      <c r="W43" s="6">
        <v>200</v>
      </c>
      <c r="X43" s="28">
        <v>928</v>
      </c>
      <c r="Y43" s="11">
        <f t="shared" si="29"/>
        <v>4.6399999999999997</v>
      </c>
      <c r="Z43" s="6">
        <v>72</v>
      </c>
      <c r="AA43" s="28">
        <v>275</v>
      </c>
      <c r="AB43" s="11">
        <f t="shared" si="30"/>
        <v>3.8194444444444446</v>
      </c>
      <c r="AE43" s="10">
        <v>31</v>
      </c>
      <c r="AF43" s="11">
        <v>4.1836538461538462</v>
      </c>
      <c r="AT43" s="7"/>
      <c r="AU43" s="26"/>
      <c r="AV43" s="38"/>
      <c r="AW43" s="33"/>
      <c r="AX43" s="39"/>
      <c r="AY43" s="11"/>
      <c r="AZ43" s="51"/>
      <c r="BA43" s="51"/>
      <c r="BB43" s="57"/>
      <c r="BC43" s="33"/>
      <c r="BD43" s="39"/>
      <c r="BE43" s="11"/>
      <c r="BF43" s="6"/>
      <c r="BG43" s="39"/>
      <c r="BH43" s="38"/>
      <c r="BI43" s="33"/>
      <c r="BJ43" s="39"/>
      <c r="BK43" s="11"/>
      <c r="BL43" s="6"/>
      <c r="BM43" s="7"/>
      <c r="BN43" s="11"/>
      <c r="BO43" s="6"/>
      <c r="BP43" s="7"/>
      <c r="BQ43" s="11"/>
      <c r="BS43" s="28">
        <v>352</v>
      </c>
      <c r="BT43" s="28">
        <v>1505</v>
      </c>
      <c r="BU43" s="11">
        <f t="shared" si="13"/>
        <v>4.2755681818181817</v>
      </c>
      <c r="BV43" s="6">
        <v>471</v>
      </c>
      <c r="BW43" s="28">
        <v>1741</v>
      </c>
      <c r="BX43" s="11">
        <f t="shared" si="14"/>
        <v>3.6963906581740975</v>
      </c>
      <c r="BY43" s="39">
        <v>313</v>
      </c>
      <c r="BZ43" s="39">
        <v>1191</v>
      </c>
      <c r="CA43" s="38">
        <f t="shared" si="15"/>
        <v>3.8051118210862618</v>
      </c>
      <c r="CB43" s="33">
        <v>44</v>
      </c>
      <c r="CC43" s="39">
        <v>170</v>
      </c>
      <c r="CD43" s="11">
        <f t="shared" si="16"/>
        <v>3.8636363636363638</v>
      </c>
      <c r="CE43" s="39">
        <v>75</v>
      </c>
      <c r="CF43" s="39">
        <v>22</v>
      </c>
      <c r="CG43" s="11">
        <f t="shared" si="23"/>
        <v>0.29333333333333333</v>
      </c>
      <c r="CH43" s="33"/>
      <c r="CI43" s="39"/>
      <c r="CJ43" s="11" t="e">
        <f t="shared" si="24"/>
        <v>#DIV/0!</v>
      </c>
      <c r="CK43" s="33">
        <v>257</v>
      </c>
      <c r="CL43" s="39">
        <v>1172</v>
      </c>
      <c r="CM43" s="11">
        <f t="shared" si="25"/>
        <v>4.5603112840466924</v>
      </c>
      <c r="CN43" s="33">
        <v>300</v>
      </c>
      <c r="CO43" s="39">
        <v>1372</v>
      </c>
      <c r="CP43" s="11">
        <f t="shared" si="26"/>
        <v>4.5733333333333333</v>
      </c>
    </row>
    <row r="44" spans="3:94">
      <c r="C44" s="18" t="s">
        <v>156</v>
      </c>
      <c r="D44" s="28" t="s">
        <v>183</v>
      </c>
      <c r="E44" s="10">
        <v>12</v>
      </c>
      <c r="F44" s="10" t="s">
        <v>48</v>
      </c>
      <c r="G44" s="10">
        <v>34</v>
      </c>
      <c r="H44" s="137"/>
      <c r="I44" s="138"/>
      <c r="J44" s="149"/>
      <c r="K44" s="162">
        <f t="shared" si="27"/>
        <v>1675</v>
      </c>
      <c r="L44" s="39">
        <f t="shared" si="28"/>
        <v>8057</v>
      </c>
      <c r="M44" s="38">
        <f t="shared" si="3"/>
        <v>4.8101492537313435</v>
      </c>
      <c r="N44" s="18">
        <f t="shared" si="4"/>
        <v>1413</v>
      </c>
      <c r="O44" s="7">
        <f t="shared" si="5"/>
        <v>6605</v>
      </c>
      <c r="P44" s="160">
        <f t="shared" si="17"/>
        <v>4.6744515215852793</v>
      </c>
      <c r="Q44" s="7">
        <v>681</v>
      </c>
      <c r="R44" s="7">
        <v>2872</v>
      </c>
      <c r="S44" s="11">
        <f t="shared" si="18"/>
        <v>4.2173274596182084</v>
      </c>
      <c r="T44" s="6">
        <v>358</v>
      </c>
      <c r="U44" s="28">
        <v>1742</v>
      </c>
      <c r="V44" s="11">
        <f t="shared" si="19"/>
        <v>4.8659217877094969</v>
      </c>
      <c r="W44" s="6">
        <v>273</v>
      </c>
      <c r="X44" s="28">
        <v>1461</v>
      </c>
      <c r="Y44" s="11">
        <f t="shared" si="29"/>
        <v>5.3516483516483513</v>
      </c>
      <c r="Z44" s="6">
        <v>101</v>
      </c>
      <c r="AA44" s="28">
        <v>530</v>
      </c>
      <c r="AB44" s="11">
        <f t="shared" si="30"/>
        <v>5.2475247524752477</v>
      </c>
      <c r="AE44" s="10">
        <v>34</v>
      </c>
      <c r="AF44" s="11">
        <v>4.6744515215852793</v>
      </c>
      <c r="AT44" s="7"/>
      <c r="AU44" s="26"/>
      <c r="AV44" s="38"/>
      <c r="AW44" s="33"/>
      <c r="AX44" s="39"/>
      <c r="AY44" s="11"/>
      <c r="AZ44" s="51"/>
      <c r="BA44" s="51"/>
      <c r="BB44" s="57"/>
      <c r="BC44" s="33"/>
      <c r="BD44" s="39"/>
      <c r="BE44" s="11"/>
      <c r="BF44" s="6"/>
      <c r="BG44" s="39"/>
      <c r="BH44" s="38"/>
      <c r="BI44" s="33"/>
      <c r="BJ44" s="39"/>
      <c r="BK44" s="11"/>
      <c r="BL44" s="6"/>
      <c r="BM44" s="7"/>
      <c r="BN44" s="11"/>
      <c r="BO44" s="6"/>
      <c r="BP44" s="7"/>
      <c r="BQ44" s="11"/>
      <c r="BS44" s="28"/>
      <c r="BT44" s="28"/>
      <c r="BU44" s="11"/>
      <c r="BV44" s="6"/>
      <c r="BW44" s="28"/>
      <c r="BX44" s="11"/>
      <c r="BY44" s="39">
        <v>515</v>
      </c>
      <c r="BZ44" s="39">
        <v>2521</v>
      </c>
      <c r="CA44" s="38">
        <f t="shared" si="15"/>
        <v>4.8951456310679609</v>
      </c>
      <c r="CB44" s="33">
        <v>84</v>
      </c>
      <c r="CC44" s="39">
        <v>479</v>
      </c>
      <c r="CD44" s="11">
        <f t="shared" si="16"/>
        <v>5.7023809523809526</v>
      </c>
      <c r="CE44" s="39">
        <v>121</v>
      </c>
      <c r="CF44" s="39">
        <v>125</v>
      </c>
      <c r="CG44" s="11">
        <f t="shared" si="23"/>
        <v>1.0330578512396693</v>
      </c>
      <c r="CH44" s="33">
        <v>121</v>
      </c>
      <c r="CI44" s="39">
        <v>701</v>
      </c>
      <c r="CJ44" s="11">
        <f t="shared" si="24"/>
        <v>5.7933884297520661</v>
      </c>
      <c r="CK44" s="33">
        <v>368</v>
      </c>
      <c r="CL44" s="39">
        <v>1890</v>
      </c>
      <c r="CM44" s="11">
        <f t="shared" si="25"/>
        <v>5.1358695652173916</v>
      </c>
      <c r="CN44" s="33">
        <v>466</v>
      </c>
      <c r="CO44" s="39">
        <v>2341</v>
      </c>
      <c r="CP44" s="11">
        <f t="shared" si="26"/>
        <v>5.0236051502145926</v>
      </c>
    </row>
    <row r="45" spans="3:94">
      <c r="C45" s="18" t="s">
        <v>36</v>
      </c>
      <c r="D45" s="28" t="s">
        <v>23</v>
      </c>
      <c r="E45" s="10">
        <v>7.5</v>
      </c>
      <c r="F45" s="10" t="s">
        <v>48</v>
      </c>
      <c r="G45" s="10">
        <v>28</v>
      </c>
      <c r="H45" s="137"/>
      <c r="I45" s="138"/>
      <c r="J45" s="149"/>
      <c r="K45" s="162">
        <f t="shared" si="27"/>
        <v>763.00099999999998</v>
      </c>
      <c r="L45" s="39">
        <f t="shared" si="28"/>
        <v>3150</v>
      </c>
      <c r="M45" s="38">
        <f t="shared" si="3"/>
        <v>4.1284349561796123</v>
      </c>
      <c r="N45" s="18">
        <f t="shared" si="4"/>
        <v>911</v>
      </c>
      <c r="O45" s="7">
        <f t="shared" si="5"/>
        <v>3579</v>
      </c>
      <c r="P45" s="160">
        <f t="shared" si="17"/>
        <v>3.9286498353457739</v>
      </c>
      <c r="Q45" s="7">
        <v>412</v>
      </c>
      <c r="R45" s="28">
        <v>1538</v>
      </c>
      <c r="S45" s="11">
        <f t="shared" si="18"/>
        <v>3.733009708737864</v>
      </c>
      <c r="T45" s="6">
        <v>234</v>
      </c>
      <c r="U45" s="28">
        <v>945</v>
      </c>
      <c r="V45" s="11">
        <f t="shared" si="19"/>
        <v>4.0384615384615383</v>
      </c>
      <c r="W45" s="6">
        <v>199</v>
      </c>
      <c r="X45" s="28">
        <v>851</v>
      </c>
      <c r="Y45" s="11">
        <f t="shared" si="29"/>
        <v>4.2763819095477391</v>
      </c>
      <c r="Z45" s="6">
        <v>66</v>
      </c>
      <c r="AA45" s="28">
        <v>245</v>
      </c>
      <c r="AB45" s="11">
        <f t="shared" si="30"/>
        <v>3.7121212121212119</v>
      </c>
      <c r="AE45" s="10">
        <v>28</v>
      </c>
      <c r="AF45" s="11">
        <v>3.9286498353457739</v>
      </c>
      <c r="AT45" s="7"/>
      <c r="AU45" s="26"/>
      <c r="AV45" s="38"/>
      <c r="AW45" s="33"/>
      <c r="AX45" s="39"/>
      <c r="AY45" s="11"/>
      <c r="AZ45" s="51"/>
      <c r="BA45" s="51"/>
      <c r="BB45" s="57"/>
      <c r="BC45" s="33"/>
      <c r="BD45" s="39"/>
      <c r="BE45" s="11"/>
      <c r="BF45" s="6"/>
      <c r="BG45" s="39"/>
      <c r="BH45" s="38"/>
      <c r="BI45" s="33"/>
      <c r="BJ45" s="39"/>
      <c r="BK45" s="11"/>
      <c r="BL45" s="6"/>
      <c r="BM45" s="7"/>
      <c r="BN45" s="11"/>
      <c r="BO45" s="6"/>
      <c r="BP45" s="7"/>
      <c r="BQ45" s="11"/>
      <c r="BS45" s="28"/>
      <c r="BT45" s="28"/>
      <c r="BU45" s="11"/>
      <c r="BV45" s="6"/>
      <c r="BW45" s="28"/>
      <c r="BX45" s="11"/>
      <c r="BY45" s="39">
        <v>81</v>
      </c>
      <c r="BZ45" s="39">
        <v>334</v>
      </c>
      <c r="CA45" s="38">
        <f t="shared" si="15"/>
        <v>4.1234567901234565</v>
      </c>
      <c r="CB45" s="33">
        <v>60</v>
      </c>
      <c r="CC45" s="39">
        <v>246</v>
      </c>
      <c r="CD45" s="11">
        <f t="shared" si="16"/>
        <v>4.0999999999999996</v>
      </c>
      <c r="CE45" s="39">
        <v>1E-3</v>
      </c>
      <c r="CF45" s="39">
        <v>0</v>
      </c>
      <c r="CG45" s="11">
        <f t="shared" si="23"/>
        <v>0</v>
      </c>
      <c r="CH45" s="33">
        <v>75</v>
      </c>
      <c r="CI45" s="39">
        <v>298</v>
      </c>
      <c r="CJ45" s="11">
        <f t="shared" si="24"/>
        <v>3.9733333333333332</v>
      </c>
      <c r="CK45" s="170">
        <v>261</v>
      </c>
      <c r="CL45" s="86">
        <v>1081</v>
      </c>
      <c r="CM45" s="11">
        <f t="shared" si="25"/>
        <v>4.1417624521072796</v>
      </c>
      <c r="CN45" s="170">
        <v>286</v>
      </c>
      <c r="CO45" s="86">
        <v>1191</v>
      </c>
      <c r="CP45" s="11">
        <f t="shared" si="26"/>
        <v>4.1643356643356642</v>
      </c>
    </row>
    <row r="46" spans="3:94">
      <c r="C46" s="18" t="s">
        <v>157</v>
      </c>
      <c r="D46" s="28" t="s">
        <v>33</v>
      </c>
      <c r="E46" s="10">
        <v>11</v>
      </c>
      <c r="F46" s="10" t="s">
        <v>24</v>
      </c>
      <c r="G46" s="10">
        <v>28</v>
      </c>
      <c r="H46" s="137"/>
      <c r="I46" s="138"/>
      <c r="J46" s="149"/>
      <c r="K46" s="162">
        <f t="shared" si="27"/>
        <v>794</v>
      </c>
      <c r="L46" s="39">
        <f t="shared" si="28"/>
        <v>3412</v>
      </c>
      <c r="M46" s="38">
        <f t="shared" si="3"/>
        <v>4.2972292191435768</v>
      </c>
      <c r="N46" s="18">
        <f t="shared" si="4"/>
        <v>1056</v>
      </c>
      <c r="O46" s="7">
        <f t="shared" si="5"/>
        <v>4279</v>
      </c>
      <c r="P46" s="160">
        <f t="shared" si="17"/>
        <v>4.052083333333333</v>
      </c>
      <c r="Q46" s="7">
        <v>481</v>
      </c>
      <c r="R46" s="28">
        <v>1828</v>
      </c>
      <c r="S46" s="11">
        <f t="shared" si="18"/>
        <v>3.8004158004158004</v>
      </c>
      <c r="T46" s="6">
        <v>267</v>
      </c>
      <c r="U46" s="28">
        <v>1057</v>
      </c>
      <c r="V46" s="11">
        <f t="shared" si="19"/>
        <v>3.9588014981273409</v>
      </c>
      <c r="W46" s="6">
        <v>225</v>
      </c>
      <c r="X46" s="28">
        <v>1058</v>
      </c>
      <c r="Y46" s="11">
        <f t="shared" si="29"/>
        <v>4.7022222222222219</v>
      </c>
      <c r="Z46" s="6">
        <v>83</v>
      </c>
      <c r="AA46" s="28">
        <v>336</v>
      </c>
      <c r="AB46" s="11">
        <f t="shared" si="30"/>
        <v>4.0481927710843371</v>
      </c>
      <c r="AE46" s="10">
        <v>28</v>
      </c>
      <c r="AF46" s="11">
        <v>4.052083333333333</v>
      </c>
      <c r="AT46" s="7"/>
      <c r="AU46" s="26"/>
      <c r="AV46" s="38"/>
      <c r="AW46" s="33"/>
      <c r="AX46" s="39"/>
      <c r="AY46" s="11"/>
      <c r="AZ46" s="51"/>
      <c r="BA46" s="51"/>
      <c r="BB46" s="57"/>
      <c r="BC46" s="33"/>
      <c r="BD46" s="39"/>
      <c r="BE46" s="11"/>
      <c r="BF46" s="6"/>
      <c r="BG46" s="39"/>
      <c r="BH46" s="38"/>
      <c r="BI46" s="33"/>
      <c r="BJ46" s="39"/>
      <c r="BK46" s="11"/>
      <c r="BL46" s="6"/>
      <c r="BM46" s="7"/>
      <c r="BN46" s="11"/>
      <c r="BO46" s="6"/>
      <c r="BP46" s="7"/>
      <c r="BQ46" s="11"/>
      <c r="BS46" s="28"/>
      <c r="BT46" s="28"/>
      <c r="BU46" s="11"/>
      <c r="BV46" s="6"/>
      <c r="BW46" s="28"/>
      <c r="BX46" s="11"/>
      <c r="BY46" s="39"/>
      <c r="BZ46" s="39"/>
      <c r="CA46" s="38"/>
      <c r="CB46" s="33">
        <v>46</v>
      </c>
      <c r="CC46" s="39">
        <v>196</v>
      </c>
      <c r="CD46" s="11">
        <f t="shared" si="16"/>
        <v>4.2608695652173916</v>
      </c>
      <c r="CE46" s="39">
        <v>19</v>
      </c>
      <c r="CF46" s="39">
        <v>89</v>
      </c>
      <c r="CG46" s="11">
        <f t="shared" si="23"/>
        <v>4.6842105263157894</v>
      </c>
      <c r="CH46" s="33">
        <v>93</v>
      </c>
      <c r="CI46" s="39">
        <v>424</v>
      </c>
      <c r="CJ46" s="11">
        <f t="shared" si="24"/>
        <v>4.559139784946237</v>
      </c>
      <c r="CK46" s="33">
        <v>319</v>
      </c>
      <c r="CL46" s="39">
        <v>1340</v>
      </c>
      <c r="CM46" s="11">
        <f t="shared" si="25"/>
        <v>4.2006269592476491</v>
      </c>
      <c r="CN46" s="33">
        <v>317</v>
      </c>
      <c r="CO46" s="39">
        <v>1363</v>
      </c>
      <c r="CP46" s="11">
        <f t="shared" si="26"/>
        <v>4.2996845425867507</v>
      </c>
    </row>
    <row r="47" spans="3:94">
      <c r="C47" s="18" t="s">
        <v>159</v>
      </c>
      <c r="D47" s="28" t="s">
        <v>160</v>
      </c>
      <c r="E47" s="10"/>
      <c r="F47" s="10" t="s">
        <v>24</v>
      </c>
      <c r="G47" s="10">
        <v>38</v>
      </c>
      <c r="H47" s="137"/>
      <c r="I47" s="138"/>
      <c r="J47" s="149"/>
      <c r="K47" s="171">
        <f t="shared" si="27"/>
        <v>4457</v>
      </c>
      <c r="L47" s="93">
        <f t="shared" si="28"/>
        <v>17194</v>
      </c>
      <c r="M47" s="178">
        <f t="shared" si="3"/>
        <v>3.8577518510208662</v>
      </c>
      <c r="N47" s="18">
        <f t="shared" si="4"/>
        <v>1761</v>
      </c>
      <c r="O47" s="7">
        <f t="shared" si="5"/>
        <v>6985</v>
      </c>
      <c r="P47" s="160">
        <f t="shared" si="17"/>
        <v>3.9664963089153891</v>
      </c>
      <c r="Q47" s="7">
        <v>882</v>
      </c>
      <c r="R47" s="28">
        <v>3233</v>
      </c>
      <c r="S47" s="11">
        <f t="shared" si="18"/>
        <v>3.6655328798185942</v>
      </c>
      <c r="T47" s="6">
        <v>498</v>
      </c>
      <c r="U47" s="28">
        <v>2019</v>
      </c>
      <c r="V47" s="11">
        <f t="shared" si="19"/>
        <v>4.0542168674698793</v>
      </c>
      <c r="W47" s="6">
        <v>381</v>
      </c>
      <c r="X47" s="28">
        <v>1733</v>
      </c>
      <c r="Y47" s="11">
        <f t="shared" si="29"/>
        <v>4.5485564304461938</v>
      </c>
      <c r="Z47" s="6"/>
      <c r="AA47" s="28"/>
      <c r="AB47" s="11" t="e">
        <f t="shared" si="30"/>
        <v>#DIV/0!</v>
      </c>
      <c r="AE47" s="10">
        <v>38</v>
      </c>
      <c r="AF47" s="11">
        <v>3.9664963089153891</v>
      </c>
      <c r="AT47" s="7"/>
      <c r="AU47" s="26"/>
      <c r="AV47" s="38"/>
      <c r="AW47" s="33"/>
      <c r="AX47" s="39"/>
      <c r="AY47" s="11"/>
      <c r="AZ47" s="51"/>
      <c r="BA47" s="51"/>
      <c r="BB47" s="57"/>
      <c r="BC47" s="33"/>
      <c r="BD47" s="39"/>
      <c r="BE47" s="11"/>
      <c r="BF47" s="6"/>
      <c r="BG47" s="39"/>
      <c r="BH47" s="38"/>
      <c r="BI47" s="33"/>
      <c r="BJ47" s="39"/>
      <c r="BK47" s="11"/>
      <c r="BL47" s="6"/>
      <c r="BM47" s="7"/>
      <c r="BN47" s="11"/>
      <c r="BO47" s="6"/>
      <c r="BP47" s="7"/>
      <c r="BQ47" s="11"/>
      <c r="BS47" s="28">
        <v>823</v>
      </c>
      <c r="BT47" s="28">
        <v>3322</v>
      </c>
      <c r="BU47" s="11">
        <f t="shared" si="13"/>
        <v>4.0364520048602675</v>
      </c>
      <c r="BV47" s="6">
        <v>1145</v>
      </c>
      <c r="BW47" s="28">
        <v>3677</v>
      </c>
      <c r="BX47" s="11">
        <f t="shared" si="14"/>
        <v>3.2113537117903932</v>
      </c>
      <c r="BY47" s="39">
        <v>805</v>
      </c>
      <c r="BZ47" s="39">
        <v>3122</v>
      </c>
      <c r="CA47" s="38">
        <f t="shared" si="15"/>
        <v>3.8782608695652172</v>
      </c>
      <c r="CB47" s="33">
        <v>212</v>
      </c>
      <c r="CC47" s="39">
        <v>936</v>
      </c>
      <c r="CD47" s="11">
        <f t="shared" si="16"/>
        <v>4.4150943396226419</v>
      </c>
      <c r="CE47" s="39">
        <v>41</v>
      </c>
      <c r="CF47" s="39">
        <v>166</v>
      </c>
      <c r="CG47" s="11">
        <f t="shared" si="23"/>
        <v>4.0487804878048781</v>
      </c>
      <c r="CH47" s="33">
        <v>160</v>
      </c>
      <c r="CI47" s="39">
        <v>757</v>
      </c>
      <c r="CJ47" s="11">
        <f t="shared" si="24"/>
        <v>4.7312500000000002</v>
      </c>
      <c r="CK47" s="33">
        <v>607</v>
      </c>
      <c r="CL47" s="39">
        <v>2490</v>
      </c>
      <c r="CM47" s="11">
        <f t="shared" si="25"/>
        <v>4.1021416803953867</v>
      </c>
      <c r="CN47" s="33">
        <v>664</v>
      </c>
      <c r="CO47" s="39">
        <v>2724</v>
      </c>
      <c r="CP47" s="11">
        <f t="shared" si="26"/>
        <v>4.1024096385542173</v>
      </c>
    </row>
    <row r="48" spans="3:94">
      <c r="C48" s="18" t="s">
        <v>170</v>
      </c>
      <c r="D48" s="28" t="s">
        <v>33</v>
      </c>
      <c r="E48" s="10">
        <v>14</v>
      </c>
      <c r="F48" s="10" t="s">
        <v>48</v>
      </c>
      <c r="G48" s="10">
        <v>35</v>
      </c>
      <c r="H48" s="137"/>
      <c r="I48" s="138"/>
      <c r="J48" s="149"/>
      <c r="K48" s="162">
        <f t="shared" si="27"/>
        <v>1281</v>
      </c>
      <c r="L48" s="39">
        <f t="shared" si="28"/>
        <v>4860</v>
      </c>
      <c r="M48" s="38">
        <f t="shared" si="3"/>
        <v>3.7939110070257613</v>
      </c>
      <c r="N48" s="18">
        <f t="shared" si="4"/>
        <v>1720</v>
      </c>
      <c r="O48" s="7">
        <f t="shared" si="5"/>
        <v>6757</v>
      </c>
      <c r="P48" s="160">
        <f t="shared" si="17"/>
        <v>3.9284883720930233</v>
      </c>
      <c r="Q48" s="7">
        <v>721</v>
      </c>
      <c r="R48" s="7">
        <v>2762</v>
      </c>
      <c r="S48" s="11">
        <f t="shared" si="18"/>
        <v>3.8307905686546464</v>
      </c>
      <c r="T48" s="6">
        <v>395</v>
      </c>
      <c r="U48" s="28">
        <v>1503</v>
      </c>
      <c r="V48" s="11">
        <f t="shared" si="19"/>
        <v>3.8050632911392404</v>
      </c>
      <c r="W48" s="6">
        <v>401</v>
      </c>
      <c r="X48" s="28">
        <v>1666</v>
      </c>
      <c r="Y48" s="11">
        <f t="shared" si="29"/>
        <v>4.1546134663341645</v>
      </c>
      <c r="Z48" s="6">
        <v>203</v>
      </c>
      <c r="AA48" s="28">
        <v>826</v>
      </c>
      <c r="AB48" s="11">
        <f t="shared" si="30"/>
        <v>4.068965517241379</v>
      </c>
      <c r="AE48" s="10">
        <v>35</v>
      </c>
      <c r="AF48" s="11">
        <v>3.9284883720930233</v>
      </c>
      <c r="AT48" s="7"/>
      <c r="AU48" s="26"/>
      <c r="AV48" s="38"/>
      <c r="AW48" s="33"/>
      <c r="AX48" s="39"/>
      <c r="AY48" s="11"/>
      <c r="AZ48" s="51"/>
      <c r="BA48" s="51"/>
      <c r="BB48" s="57"/>
      <c r="BC48" s="33"/>
      <c r="BD48" s="39"/>
      <c r="BE48" s="11"/>
      <c r="BF48" s="6"/>
      <c r="BG48" s="39"/>
      <c r="BH48" s="38"/>
      <c r="BI48" s="33"/>
      <c r="BJ48" s="39"/>
      <c r="BK48" s="11"/>
      <c r="BL48" s="6"/>
      <c r="BM48" s="7"/>
      <c r="BN48" s="11"/>
      <c r="BO48" s="6"/>
      <c r="BP48" s="7"/>
      <c r="BQ48" s="11"/>
      <c r="BS48" s="28"/>
      <c r="BT48" s="28"/>
      <c r="BU48" s="11"/>
      <c r="BV48" s="6"/>
      <c r="BW48" s="28"/>
      <c r="BX48" s="11"/>
      <c r="BY48" s="39"/>
      <c r="BZ48" s="39"/>
      <c r="CA48" s="38"/>
      <c r="CB48" s="33"/>
      <c r="CC48" s="39"/>
      <c r="CD48" s="11"/>
      <c r="CE48" s="39">
        <v>75</v>
      </c>
      <c r="CF48" s="39">
        <v>240</v>
      </c>
      <c r="CG48" s="11">
        <f t="shared" si="23"/>
        <v>3.2</v>
      </c>
      <c r="CH48" s="33">
        <v>186</v>
      </c>
      <c r="CI48" s="39">
        <v>741</v>
      </c>
      <c r="CJ48" s="11">
        <f t="shared" si="24"/>
        <v>3.9838709677419355</v>
      </c>
      <c r="CK48" s="33">
        <v>443</v>
      </c>
      <c r="CL48" s="39">
        <v>1623</v>
      </c>
      <c r="CM48" s="11">
        <f t="shared" si="25"/>
        <v>3.6636568848758464</v>
      </c>
      <c r="CN48" s="33">
        <v>577</v>
      </c>
      <c r="CO48" s="39">
        <v>2256</v>
      </c>
      <c r="CP48" s="11">
        <f t="shared" si="26"/>
        <v>3.9098786828422876</v>
      </c>
    </row>
    <row r="49" spans="3:94">
      <c r="C49" s="18" t="s">
        <v>164</v>
      </c>
      <c r="D49" s="28" t="s">
        <v>165</v>
      </c>
      <c r="E49" s="10">
        <v>7</v>
      </c>
      <c r="F49" s="10" t="s">
        <v>48</v>
      </c>
      <c r="G49" s="10">
        <v>34</v>
      </c>
      <c r="H49" s="137"/>
      <c r="I49" s="138"/>
      <c r="J49" s="149"/>
      <c r="K49" s="162">
        <f t="shared" si="27"/>
        <v>911</v>
      </c>
      <c r="L49" s="39">
        <f t="shared" si="28"/>
        <v>3794</v>
      </c>
      <c r="M49" s="38">
        <f t="shared" si="3"/>
        <v>4.1646542261251369</v>
      </c>
      <c r="N49" s="18">
        <f t="shared" si="4"/>
        <v>1255</v>
      </c>
      <c r="O49" s="7">
        <f t="shared" si="5"/>
        <v>5306</v>
      </c>
      <c r="P49" s="160">
        <f t="shared" si="17"/>
        <v>4.2278884462151396</v>
      </c>
      <c r="Q49" s="7">
        <v>475</v>
      </c>
      <c r="R49" s="7">
        <v>1894</v>
      </c>
      <c r="S49" s="11">
        <f t="shared" si="18"/>
        <v>3.9873684210526315</v>
      </c>
      <c r="T49" s="6">
        <v>335</v>
      </c>
      <c r="U49" s="28">
        <v>1444</v>
      </c>
      <c r="V49" s="11">
        <f t="shared" si="19"/>
        <v>4.3104477611940295</v>
      </c>
      <c r="W49" s="6">
        <v>306</v>
      </c>
      <c r="X49" s="28">
        <v>1321</v>
      </c>
      <c r="Y49" s="11">
        <f t="shared" si="29"/>
        <v>4.3169934640522873</v>
      </c>
      <c r="Z49" s="6">
        <v>139</v>
      </c>
      <c r="AA49" s="28">
        <v>647</v>
      </c>
      <c r="AB49" s="11">
        <f t="shared" si="30"/>
        <v>4.6546762589928061</v>
      </c>
      <c r="AE49" s="10">
        <v>34</v>
      </c>
      <c r="AF49" s="11">
        <v>4.2278884462151396</v>
      </c>
      <c r="AT49" s="7"/>
      <c r="AU49" s="26"/>
      <c r="AV49" s="38"/>
      <c r="AW49" s="33"/>
      <c r="AX49" s="39"/>
      <c r="AY49" s="11"/>
      <c r="AZ49" s="51"/>
      <c r="BA49" s="51"/>
      <c r="BB49" s="57"/>
      <c r="BC49" s="33"/>
      <c r="BD49" s="39"/>
      <c r="BE49" s="11"/>
      <c r="BF49" s="6"/>
      <c r="BG49" s="39"/>
      <c r="BH49" s="38"/>
      <c r="BI49" s="33"/>
      <c r="BJ49" s="39"/>
      <c r="BK49" s="11"/>
      <c r="BL49" s="6"/>
      <c r="BM49" s="7"/>
      <c r="BN49" s="11"/>
      <c r="BO49" s="6"/>
      <c r="BP49" s="7"/>
      <c r="BQ49" s="11"/>
      <c r="BS49" s="28"/>
      <c r="BT49" s="28"/>
      <c r="BU49" s="11"/>
      <c r="BV49" s="6"/>
      <c r="BW49" s="28"/>
      <c r="BX49" s="11"/>
      <c r="BY49" s="39"/>
      <c r="BZ49" s="39"/>
      <c r="CA49" s="38"/>
      <c r="CB49" s="33"/>
      <c r="CC49" s="39"/>
      <c r="CD49" s="11"/>
      <c r="CE49" s="39">
        <v>135</v>
      </c>
      <c r="CF49" s="39">
        <v>347</v>
      </c>
      <c r="CG49" s="11">
        <f t="shared" si="23"/>
        <v>2.5703703703703704</v>
      </c>
      <c r="CH49" s="33">
        <v>116</v>
      </c>
      <c r="CI49" s="39">
        <v>590</v>
      </c>
      <c r="CJ49" s="11">
        <f t="shared" si="24"/>
        <v>5.0862068965517242</v>
      </c>
      <c r="CK49" s="33">
        <v>304</v>
      </c>
      <c r="CL49" s="39">
        <v>1355</v>
      </c>
      <c r="CM49" s="11">
        <f t="shared" si="25"/>
        <v>4.4572368421052628</v>
      </c>
      <c r="CN49" s="33">
        <v>356</v>
      </c>
      <c r="CO49" s="39">
        <v>1502</v>
      </c>
      <c r="CP49" s="11">
        <f t="shared" si="26"/>
        <v>4.2191011235955056</v>
      </c>
    </row>
    <row r="50" spans="3:94">
      <c r="C50" s="18" t="s">
        <v>166</v>
      </c>
      <c r="D50" s="28" t="s">
        <v>167</v>
      </c>
      <c r="E50" s="10">
        <v>5</v>
      </c>
      <c r="F50" s="10" t="s">
        <v>48</v>
      </c>
      <c r="G50" s="10">
        <v>35</v>
      </c>
      <c r="H50" s="137"/>
      <c r="I50" s="138"/>
      <c r="J50" s="149"/>
      <c r="K50" s="162">
        <f t="shared" si="27"/>
        <v>690.00099999999998</v>
      </c>
      <c r="L50" s="39">
        <f t="shared" si="28"/>
        <v>2017</v>
      </c>
      <c r="M50" s="38">
        <f t="shared" si="3"/>
        <v>2.9231841692983056</v>
      </c>
      <c r="N50" s="18">
        <f t="shared" si="4"/>
        <v>1078</v>
      </c>
      <c r="O50" s="7">
        <f t="shared" si="5"/>
        <v>4424</v>
      </c>
      <c r="P50" s="160">
        <f t="shared" si="17"/>
        <v>4.1038961038961039</v>
      </c>
      <c r="Q50" s="7">
        <v>554</v>
      </c>
      <c r="R50" s="7">
        <v>1574</v>
      </c>
      <c r="S50" s="11">
        <f t="shared" si="18"/>
        <v>2.8411552346570397</v>
      </c>
      <c r="T50" s="6">
        <v>299</v>
      </c>
      <c r="U50" s="28">
        <v>1237</v>
      </c>
      <c r="V50" s="11">
        <f t="shared" si="19"/>
        <v>4.1371237458193981</v>
      </c>
      <c r="W50" s="6">
        <v>165</v>
      </c>
      <c r="X50" s="28">
        <v>1125</v>
      </c>
      <c r="Y50" s="11">
        <f t="shared" si="29"/>
        <v>6.8181818181818183</v>
      </c>
      <c r="Z50" s="6">
        <v>60</v>
      </c>
      <c r="AA50" s="28">
        <v>488</v>
      </c>
      <c r="AB50" s="11">
        <f t="shared" si="30"/>
        <v>8.1333333333333329</v>
      </c>
      <c r="AD50" s="182"/>
      <c r="AE50" s="10">
        <v>35</v>
      </c>
      <c r="AF50" s="11">
        <v>4.1038961038961039</v>
      </c>
      <c r="AT50" s="7"/>
      <c r="AU50" s="26"/>
      <c r="AV50" s="38"/>
      <c r="AW50" s="33"/>
      <c r="AX50" s="39"/>
      <c r="AY50" s="11"/>
      <c r="AZ50" s="51"/>
      <c r="BA50" s="51"/>
      <c r="BB50" s="57"/>
      <c r="BC50" s="33"/>
      <c r="BD50" s="39"/>
      <c r="BE50" s="11"/>
      <c r="BF50" s="6"/>
      <c r="BG50" s="39"/>
      <c r="BH50" s="38"/>
      <c r="BI50" s="33"/>
      <c r="BJ50" s="39"/>
      <c r="BK50" s="11"/>
      <c r="BL50" s="6"/>
      <c r="BM50" s="7"/>
      <c r="BN50" s="11"/>
      <c r="BO50" s="6"/>
      <c r="BP50" s="7"/>
      <c r="BQ50" s="11"/>
      <c r="BS50" s="28"/>
      <c r="BT50" s="28"/>
      <c r="BU50" s="11"/>
      <c r="BV50" s="6"/>
      <c r="BW50" s="28"/>
      <c r="BX50" s="11"/>
      <c r="BY50" s="39"/>
      <c r="BZ50" s="39"/>
      <c r="CA50" s="38"/>
      <c r="CB50" s="33"/>
      <c r="CC50" s="39"/>
      <c r="CD50" s="11"/>
      <c r="CE50" s="39">
        <v>1E-3</v>
      </c>
      <c r="CF50" s="39">
        <v>0</v>
      </c>
      <c r="CG50" s="11">
        <f t="shared" si="23"/>
        <v>0</v>
      </c>
      <c r="CH50" s="33">
        <v>66</v>
      </c>
      <c r="CI50" s="39">
        <v>205</v>
      </c>
      <c r="CJ50" s="11">
        <f t="shared" si="24"/>
        <v>3.106060606060606</v>
      </c>
      <c r="CK50" s="33">
        <v>348</v>
      </c>
      <c r="CL50" s="39">
        <v>657</v>
      </c>
      <c r="CM50" s="11">
        <f t="shared" si="25"/>
        <v>1.8879310344827587</v>
      </c>
      <c r="CN50" s="33">
        <v>276</v>
      </c>
      <c r="CO50" s="39">
        <v>1155</v>
      </c>
      <c r="CP50" s="11">
        <f t="shared" si="26"/>
        <v>4.1847826086956523</v>
      </c>
    </row>
    <row r="51" spans="3:94">
      <c r="C51" s="18" t="s">
        <v>168</v>
      </c>
      <c r="D51" s="28" t="s">
        <v>169</v>
      </c>
      <c r="E51" s="10">
        <v>9</v>
      </c>
      <c r="F51" s="10" t="s">
        <v>48</v>
      </c>
      <c r="G51" s="10">
        <v>38</v>
      </c>
      <c r="H51" s="137"/>
      <c r="I51" s="138"/>
      <c r="J51" s="149"/>
      <c r="K51" s="162">
        <f t="shared" si="27"/>
        <v>635.00099999999998</v>
      </c>
      <c r="L51" s="39">
        <f t="shared" si="28"/>
        <v>2351</v>
      </c>
      <c r="M51" s="38">
        <f t="shared" si="3"/>
        <v>3.7023563742419303</v>
      </c>
      <c r="N51" s="18">
        <f t="shared" si="4"/>
        <v>833</v>
      </c>
      <c r="O51" s="7">
        <f t="shared" si="5"/>
        <v>3154</v>
      </c>
      <c r="P51" s="160">
        <f t="shared" si="17"/>
        <v>3.7863145258103241</v>
      </c>
      <c r="Q51" s="7">
        <v>416</v>
      </c>
      <c r="R51" s="7">
        <v>1423</v>
      </c>
      <c r="S51" s="11">
        <f t="shared" si="18"/>
        <v>3.4206730769230771</v>
      </c>
      <c r="T51" s="6">
        <v>218</v>
      </c>
      <c r="U51" s="28">
        <v>840</v>
      </c>
      <c r="V51" s="11">
        <f t="shared" si="19"/>
        <v>3.8532110091743119</v>
      </c>
      <c r="W51" s="6">
        <v>139</v>
      </c>
      <c r="X51" s="28">
        <v>654</v>
      </c>
      <c r="Y51" s="11">
        <f t="shared" si="29"/>
        <v>4.7050359712230216</v>
      </c>
      <c r="Z51" s="6">
        <v>60</v>
      </c>
      <c r="AA51" s="28">
        <v>237</v>
      </c>
      <c r="AB51" s="11">
        <f t="shared" si="30"/>
        <v>3.95</v>
      </c>
      <c r="AE51" s="10">
        <v>38</v>
      </c>
      <c r="AF51" s="11">
        <v>3.7863145258103241</v>
      </c>
      <c r="AT51" s="7"/>
      <c r="AU51" s="26"/>
      <c r="AV51" s="38"/>
      <c r="AW51" s="33"/>
      <c r="AX51" s="39"/>
      <c r="AY51" s="11"/>
      <c r="AZ51" s="51"/>
      <c r="BA51" s="51"/>
      <c r="BB51" s="57"/>
      <c r="BC51" s="33"/>
      <c r="BD51" s="39"/>
      <c r="BE51" s="11"/>
      <c r="BF51" s="6"/>
      <c r="BG51" s="39"/>
      <c r="BH51" s="38"/>
      <c r="BI51" s="33"/>
      <c r="BJ51" s="39"/>
      <c r="BK51" s="11"/>
      <c r="BL51" s="6"/>
      <c r="BM51" s="7"/>
      <c r="BN51" s="11"/>
      <c r="BO51" s="6"/>
      <c r="BP51" s="7"/>
      <c r="BQ51" s="11"/>
      <c r="BS51" s="28"/>
      <c r="BT51" s="28"/>
      <c r="BU51" s="11"/>
      <c r="BV51" s="6"/>
      <c r="BW51" s="28"/>
      <c r="BX51" s="11"/>
      <c r="BY51" s="39"/>
      <c r="BZ51" s="39"/>
      <c r="CA51" s="38"/>
      <c r="CB51" s="33"/>
      <c r="CC51" s="39"/>
      <c r="CD51" s="11"/>
      <c r="CE51" s="39">
        <v>1E-3</v>
      </c>
      <c r="CF51" s="39">
        <v>0</v>
      </c>
      <c r="CG51" s="11">
        <f t="shared" si="23"/>
        <v>0</v>
      </c>
      <c r="CH51" s="33">
        <v>57</v>
      </c>
      <c r="CI51" s="39">
        <v>245</v>
      </c>
      <c r="CJ51" s="11">
        <f t="shared" si="24"/>
        <v>4.2982456140350873</v>
      </c>
      <c r="CK51" s="33">
        <v>252</v>
      </c>
      <c r="CL51" s="39">
        <v>925</v>
      </c>
      <c r="CM51" s="11">
        <f t="shared" si="25"/>
        <v>3.6706349206349205</v>
      </c>
      <c r="CN51" s="33">
        <v>326</v>
      </c>
      <c r="CO51" s="39">
        <v>1181</v>
      </c>
      <c r="CP51" s="11">
        <f t="shared" si="26"/>
        <v>3.6226993865030677</v>
      </c>
    </row>
    <row r="52" spans="3:94">
      <c r="C52" s="18" t="s">
        <v>171</v>
      </c>
      <c r="D52" s="28" t="s">
        <v>167</v>
      </c>
      <c r="E52" s="10">
        <v>9</v>
      </c>
      <c r="F52" s="10" t="s">
        <v>48</v>
      </c>
      <c r="G52" s="10">
        <v>30</v>
      </c>
      <c r="H52" s="137"/>
      <c r="I52" s="138"/>
      <c r="J52" s="149"/>
      <c r="K52" s="162">
        <f t="shared" si="27"/>
        <v>821.00099999999998</v>
      </c>
      <c r="L52" s="39">
        <f t="shared" si="28"/>
        <v>2708</v>
      </c>
      <c r="M52" s="38">
        <f t="shared" si="3"/>
        <v>3.2984125476095647</v>
      </c>
      <c r="N52" s="18">
        <f t="shared" si="4"/>
        <v>1121</v>
      </c>
      <c r="O52" s="7">
        <f t="shared" si="5"/>
        <v>4901</v>
      </c>
      <c r="P52" s="160">
        <f t="shared" si="17"/>
        <v>4.3719892952720789</v>
      </c>
      <c r="Q52" s="7">
        <v>582</v>
      </c>
      <c r="R52" s="28">
        <v>2232</v>
      </c>
      <c r="S52" s="11">
        <f t="shared" si="18"/>
        <v>3.8350515463917527</v>
      </c>
      <c r="T52" s="6">
        <v>324</v>
      </c>
      <c r="U52" s="28">
        <v>1464</v>
      </c>
      <c r="V52" s="11">
        <f t="shared" si="19"/>
        <v>4.5185185185185182</v>
      </c>
      <c r="W52" s="6">
        <v>215</v>
      </c>
      <c r="X52" s="28">
        <v>1205</v>
      </c>
      <c r="Y52" s="11">
        <f t="shared" si="29"/>
        <v>5.6046511627906979</v>
      </c>
      <c r="Z52" s="6"/>
      <c r="AA52" s="28"/>
      <c r="AB52" s="11" t="s">
        <v>179</v>
      </c>
      <c r="AE52" s="10">
        <v>30</v>
      </c>
      <c r="AF52" s="11">
        <v>4.3719892952720789</v>
      </c>
      <c r="AT52" s="7"/>
      <c r="AU52" s="26"/>
      <c r="AV52" s="38"/>
      <c r="AW52" s="33"/>
      <c r="AX52" s="39"/>
      <c r="AY52" s="11"/>
      <c r="AZ52" s="51"/>
      <c r="BA52" s="51"/>
      <c r="BB52" s="57"/>
      <c r="BC52" s="33"/>
      <c r="BD52" s="39"/>
      <c r="BE52" s="11"/>
      <c r="BF52" s="6"/>
      <c r="BG52" s="39"/>
      <c r="BH52" s="38"/>
      <c r="BI52" s="33"/>
      <c r="BJ52" s="39"/>
      <c r="BK52" s="11"/>
      <c r="BL52" s="6"/>
      <c r="BM52" s="7"/>
      <c r="BN52" s="11"/>
      <c r="BO52" s="6"/>
      <c r="BP52" s="7"/>
      <c r="BQ52" s="11"/>
      <c r="BS52" s="28"/>
      <c r="BT52" s="28"/>
      <c r="BU52" s="11"/>
      <c r="BV52" s="6"/>
      <c r="BW52" s="28"/>
      <c r="BX52" s="11"/>
      <c r="BY52" s="39"/>
      <c r="BZ52" s="39"/>
      <c r="CA52" s="38"/>
      <c r="CB52" s="33"/>
      <c r="CC52" s="39"/>
      <c r="CD52" s="11"/>
      <c r="CE52" s="39">
        <v>1E-3</v>
      </c>
      <c r="CF52" s="39">
        <v>0</v>
      </c>
      <c r="CG52" s="11">
        <f t="shared" si="23"/>
        <v>0</v>
      </c>
      <c r="CH52" s="33">
        <v>95</v>
      </c>
      <c r="CI52" s="39">
        <v>342</v>
      </c>
      <c r="CJ52" s="11">
        <f t="shared" si="24"/>
        <v>3.6</v>
      </c>
      <c r="CK52" s="33">
        <v>350</v>
      </c>
      <c r="CL52" s="39">
        <v>976</v>
      </c>
      <c r="CM52" s="11">
        <f t="shared" si="25"/>
        <v>2.7885714285714287</v>
      </c>
      <c r="CN52" s="33">
        <v>376</v>
      </c>
      <c r="CO52" s="39">
        <v>1390</v>
      </c>
      <c r="CP52" s="11">
        <f t="shared" si="26"/>
        <v>3.6968085106382977</v>
      </c>
    </row>
    <row r="53" spans="3:94">
      <c r="C53" s="18" t="s">
        <v>178</v>
      </c>
      <c r="D53" s="28" t="s">
        <v>167</v>
      </c>
      <c r="E53" s="10">
        <v>12</v>
      </c>
      <c r="F53" s="10" t="s">
        <v>48</v>
      </c>
      <c r="G53" s="10">
        <v>33</v>
      </c>
      <c r="H53" s="137"/>
      <c r="I53" s="138"/>
      <c r="J53" s="149"/>
      <c r="K53" s="162">
        <f t="shared" si="27"/>
        <v>942</v>
      </c>
      <c r="L53" s="39">
        <f t="shared" si="28"/>
        <v>4216</v>
      </c>
      <c r="M53" s="38">
        <f t="shared" si="3"/>
        <v>4.4755838641188959</v>
      </c>
      <c r="N53" s="18">
        <f t="shared" si="4"/>
        <v>0</v>
      </c>
      <c r="O53" s="7">
        <f t="shared" si="5"/>
        <v>0</v>
      </c>
      <c r="P53" s="160" t="e">
        <f t="shared" si="17"/>
        <v>#DIV/0!</v>
      </c>
      <c r="Q53" s="7"/>
      <c r="R53" s="7"/>
      <c r="S53" s="11" t="e">
        <f t="shared" si="18"/>
        <v>#DIV/0!</v>
      </c>
      <c r="T53" s="6"/>
      <c r="U53" s="7"/>
      <c r="V53" s="11" t="e">
        <f t="shared" si="19"/>
        <v>#DIV/0!</v>
      </c>
      <c r="W53" s="6"/>
      <c r="X53" s="7"/>
      <c r="Y53" s="11" t="e">
        <f t="shared" si="29"/>
        <v>#DIV/0!</v>
      </c>
      <c r="Z53" s="6"/>
      <c r="AA53" s="7"/>
      <c r="AB53" s="11" t="s">
        <v>193</v>
      </c>
      <c r="AE53" s="10"/>
      <c r="AF53" s="11"/>
      <c r="AT53" s="7"/>
      <c r="AU53" s="26"/>
      <c r="AV53" s="38"/>
      <c r="AW53" s="33"/>
      <c r="AX53" s="39"/>
      <c r="AY53" s="11"/>
      <c r="AZ53" s="51"/>
      <c r="BA53" s="51"/>
      <c r="BB53" s="57"/>
      <c r="BC53" s="33"/>
      <c r="BD53" s="39"/>
      <c r="BE53" s="11"/>
      <c r="BF53" s="6"/>
      <c r="BG53" s="39"/>
      <c r="BH53" s="38"/>
      <c r="BI53" s="33"/>
      <c r="BJ53" s="39"/>
      <c r="BK53" s="11"/>
      <c r="BL53" s="6"/>
      <c r="BM53" s="7"/>
      <c r="BN53" s="11"/>
      <c r="BO53" s="6"/>
      <c r="BP53" s="7"/>
      <c r="BQ53" s="11"/>
      <c r="BS53" s="28"/>
      <c r="BT53" s="28"/>
      <c r="BU53" s="11"/>
      <c r="BV53" s="6"/>
      <c r="BW53" s="28"/>
      <c r="BX53" s="11"/>
      <c r="BY53" s="39"/>
      <c r="BZ53" s="39"/>
      <c r="CA53" s="38"/>
      <c r="CB53" s="33"/>
      <c r="CC53" s="39"/>
      <c r="CD53" s="11"/>
      <c r="CE53" s="39"/>
      <c r="CF53" s="39"/>
      <c r="CG53" s="11"/>
      <c r="CH53" s="33">
        <v>78</v>
      </c>
      <c r="CI53" s="39">
        <v>385</v>
      </c>
      <c r="CJ53" s="11">
        <f t="shared" si="24"/>
        <v>4.9358974358974361</v>
      </c>
      <c r="CK53" s="33">
        <v>388</v>
      </c>
      <c r="CL53" s="39">
        <v>1721</v>
      </c>
      <c r="CM53" s="11">
        <f t="shared" si="25"/>
        <v>4.4355670103092786</v>
      </c>
      <c r="CN53" s="33">
        <v>476</v>
      </c>
      <c r="CO53" s="39">
        <v>2110</v>
      </c>
      <c r="CP53" s="11">
        <f t="shared" si="26"/>
        <v>4.4327731092436977</v>
      </c>
    </row>
    <row r="54" spans="3:94">
      <c r="C54" s="18" t="s">
        <v>162</v>
      </c>
      <c r="D54" s="28" t="s">
        <v>102</v>
      </c>
      <c r="E54" s="10">
        <v>11</v>
      </c>
      <c r="F54" s="10" t="s">
        <v>163</v>
      </c>
      <c r="G54" s="10">
        <v>42</v>
      </c>
      <c r="H54" s="137"/>
      <c r="I54" s="138"/>
      <c r="J54" s="149"/>
      <c r="K54" s="162">
        <f t="shared" si="27"/>
        <v>1943</v>
      </c>
      <c r="L54" s="39">
        <f t="shared" si="28"/>
        <v>9772</v>
      </c>
      <c r="M54" s="38">
        <f t="shared" si="3"/>
        <v>5.0293360782295418</v>
      </c>
      <c r="N54" s="18">
        <f t="shared" si="4"/>
        <v>1696</v>
      </c>
      <c r="O54" s="7">
        <f t="shared" si="5"/>
        <v>8436</v>
      </c>
      <c r="P54" s="160">
        <f t="shared" si="17"/>
        <v>4.9740566037735849</v>
      </c>
      <c r="Q54" s="7">
        <v>1025</v>
      </c>
      <c r="R54" s="7">
        <v>5007</v>
      </c>
      <c r="S54" s="11">
        <f t="shared" si="18"/>
        <v>4.8848780487804877</v>
      </c>
      <c r="T54" s="6"/>
      <c r="U54" s="7"/>
      <c r="V54" s="11" t="e">
        <f t="shared" si="19"/>
        <v>#DIV/0!</v>
      </c>
      <c r="W54" s="6">
        <v>671</v>
      </c>
      <c r="X54" s="28">
        <v>3429</v>
      </c>
      <c r="Y54" s="11">
        <f t="shared" si="29"/>
        <v>5.1102831594634877</v>
      </c>
      <c r="Z54" s="6"/>
      <c r="AA54" s="28"/>
      <c r="AB54" s="11" t="e">
        <f t="shared" si="30"/>
        <v>#DIV/0!</v>
      </c>
      <c r="AE54" s="10"/>
      <c r="AF54" s="11"/>
      <c r="AT54" s="7"/>
      <c r="AU54" s="26"/>
      <c r="AV54" s="38"/>
      <c r="AW54" s="33"/>
      <c r="AX54" s="39"/>
      <c r="AY54" s="11"/>
      <c r="AZ54" s="51"/>
      <c r="BA54" s="51"/>
      <c r="BB54" s="57"/>
      <c r="BC54" s="33"/>
      <c r="BD54" s="39"/>
      <c r="BE54" s="11"/>
      <c r="BF54" s="6"/>
      <c r="BG54" s="39"/>
      <c r="BH54" s="38"/>
      <c r="BI54" s="33"/>
      <c r="BJ54" s="39"/>
      <c r="BK54" s="11"/>
      <c r="BL54" s="6"/>
      <c r="BM54" s="7"/>
      <c r="BN54" s="11"/>
      <c r="BO54" s="6"/>
      <c r="BP54" s="7"/>
      <c r="BQ54" s="11"/>
      <c r="BS54" s="28"/>
      <c r="BT54" s="28"/>
      <c r="BU54" s="11"/>
      <c r="BV54" s="6"/>
      <c r="BW54" s="28"/>
      <c r="BX54" s="11"/>
      <c r="BY54" s="39"/>
      <c r="BZ54" s="39"/>
      <c r="CA54" s="38"/>
      <c r="CB54" s="33"/>
      <c r="CC54" s="39"/>
      <c r="CD54" s="11"/>
      <c r="CE54" s="33">
        <v>176</v>
      </c>
      <c r="CF54" s="39">
        <v>838</v>
      </c>
      <c r="CG54" s="11">
        <f>+CF54/CE54</f>
        <v>4.7613636363636367</v>
      </c>
      <c r="CH54" s="33">
        <v>350</v>
      </c>
      <c r="CI54" s="39">
        <v>1750</v>
      </c>
      <c r="CJ54" s="11">
        <f>+CI54/CH54</f>
        <v>5</v>
      </c>
      <c r="CK54" s="33">
        <v>676</v>
      </c>
      <c r="CL54" s="39">
        <v>3320</v>
      </c>
      <c r="CM54" s="11">
        <f>+CL54/CK54</f>
        <v>4.9112426035502956</v>
      </c>
      <c r="CN54" s="33">
        <v>741</v>
      </c>
      <c r="CO54" s="39">
        <v>3864</v>
      </c>
      <c r="CP54" s="11">
        <f>+CO54/CN54</f>
        <v>5.2145748987854255</v>
      </c>
    </row>
    <row r="55" spans="3:94">
      <c r="C55" s="18" t="s">
        <v>181</v>
      </c>
      <c r="D55" s="28" t="s">
        <v>182</v>
      </c>
      <c r="E55" s="10">
        <v>9</v>
      </c>
      <c r="F55" s="10" t="s">
        <v>48</v>
      </c>
      <c r="G55" s="10">
        <v>27</v>
      </c>
      <c r="H55" s="137"/>
      <c r="I55" s="138"/>
      <c r="J55" s="149"/>
      <c r="K55" s="162">
        <f t="shared" si="27"/>
        <v>758</v>
      </c>
      <c r="L55" s="39">
        <f t="shared" si="28"/>
        <v>3549</v>
      </c>
      <c r="M55" s="38">
        <f t="shared" si="3"/>
        <v>4.6820580474934035</v>
      </c>
      <c r="N55" s="18">
        <f t="shared" si="4"/>
        <v>1419</v>
      </c>
      <c r="O55" s="7">
        <f t="shared" si="5"/>
        <v>6733</v>
      </c>
      <c r="P55" s="160">
        <f t="shared" si="17"/>
        <v>4.7448907681465817</v>
      </c>
      <c r="Q55" s="7">
        <v>599</v>
      </c>
      <c r="R55" s="7">
        <v>2655</v>
      </c>
      <c r="S55" s="11">
        <f t="shared" si="18"/>
        <v>4.4323873121869779</v>
      </c>
      <c r="T55" s="6">
        <v>364</v>
      </c>
      <c r="U55" s="28">
        <v>1804</v>
      </c>
      <c r="V55" s="11">
        <f t="shared" si="19"/>
        <v>4.9560439560439562</v>
      </c>
      <c r="W55" s="6">
        <v>334</v>
      </c>
      <c r="X55" s="28">
        <v>1593</v>
      </c>
      <c r="Y55" s="11">
        <f t="shared" si="29"/>
        <v>4.7694610778443112</v>
      </c>
      <c r="Z55" s="6">
        <v>122</v>
      </c>
      <c r="AA55" s="28">
        <v>681</v>
      </c>
      <c r="AB55" s="11">
        <f t="shared" si="30"/>
        <v>5.581967213114754</v>
      </c>
      <c r="AE55" s="10">
        <v>27</v>
      </c>
      <c r="AF55" s="11">
        <v>4.7448907681465817</v>
      </c>
      <c r="AT55" s="7"/>
      <c r="AU55" s="26"/>
      <c r="AV55" s="38"/>
      <c r="AW55" s="33"/>
      <c r="AX55" s="39"/>
      <c r="AY55" s="11"/>
      <c r="AZ55" s="51"/>
      <c r="BA55" s="51"/>
      <c r="BB55" s="57"/>
      <c r="BC55" s="33"/>
      <c r="BD55" s="39"/>
      <c r="BE55" s="11"/>
      <c r="BF55" s="6"/>
      <c r="BG55" s="39"/>
      <c r="BH55" s="38"/>
      <c r="BI55" s="33"/>
      <c r="BJ55" s="39"/>
      <c r="BK55" s="11"/>
      <c r="BL55" s="6"/>
      <c r="BM55" s="7"/>
      <c r="BN55" s="11"/>
      <c r="BO55" s="6"/>
      <c r="BP55" s="7"/>
      <c r="BQ55" s="11"/>
      <c r="BS55" s="28"/>
      <c r="BT55" s="28"/>
      <c r="BU55" s="11"/>
      <c r="BV55" s="6"/>
      <c r="BW55" s="28"/>
      <c r="BX55" s="11"/>
      <c r="BY55" s="39"/>
      <c r="BZ55" s="39"/>
      <c r="CA55" s="38"/>
      <c r="CB55" s="39"/>
      <c r="CC55" s="39"/>
      <c r="CD55" s="38"/>
      <c r="CE55" s="39"/>
      <c r="CF55" s="39"/>
      <c r="CG55" s="11"/>
      <c r="CH55" s="33"/>
      <c r="CI55" s="39"/>
      <c r="CJ55" s="11"/>
      <c r="CK55" s="33">
        <v>378</v>
      </c>
      <c r="CL55" s="39">
        <v>1689</v>
      </c>
      <c r="CM55" s="11">
        <f>+CL55/CK55</f>
        <v>4.4682539682539684</v>
      </c>
      <c r="CN55" s="33">
        <v>380</v>
      </c>
      <c r="CO55" s="39">
        <v>1860</v>
      </c>
      <c r="CP55" s="11">
        <f>+CO55/CN55</f>
        <v>4.8947368421052628</v>
      </c>
    </row>
    <row r="56" spans="3:94">
      <c r="C56" s="18" t="s">
        <v>184</v>
      </c>
      <c r="D56" s="28" t="s">
        <v>149</v>
      </c>
      <c r="E56" s="10">
        <v>7</v>
      </c>
      <c r="F56" s="10" t="s">
        <v>24</v>
      </c>
      <c r="G56" s="10">
        <v>39</v>
      </c>
      <c r="H56" s="137"/>
      <c r="I56" s="138"/>
      <c r="J56" s="149"/>
      <c r="K56" s="162">
        <f t="shared" si="27"/>
        <v>352</v>
      </c>
      <c r="L56" s="39">
        <f t="shared" si="28"/>
        <v>1431</v>
      </c>
      <c r="M56" s="38">
        <f t="shared" si="3"/>
        <v>4.0653409090909092</v>
      </c>
      <c r="N56" s="18">
        <f t="shared" si="4"/>
        <v>1117</v>
      </c>
      <c r="O56" s="7">
        <f t="shared" si="5"/>
        <v>3863</v>
      </c>
      <c r="P56" s="160">
        <f t="shared" si="17"/>
        <v>3.4583706356311548</v>
      </c>
      <c r="Q56" s="7">
        <v>559</v>
      </c>
      <c r="R56" s="7">
        <v>1701</v>
      </c>
      <c r="S56" s="11">
        <f t="shared" si="18"/>
        <v>3.0429338103756707</v>
      </c>
      <c r="T56" s="6">
        <v>258</v>
      </c>
      <c r="U56" s="28">
        <v>998</v>
      </c>
      <c r="V56" s="11">
        <f t="shared" si="19"/>
        <v>3.8682170542635661</v>
      </c>
      <c r="W56" s="6">
        <v>228</v>
      </c>
      <c r="X56" s="28">
        <v>875</v>
      </c>
      <c r="Y56" s="11">
        <f t="shared" si="29"/>
        <v>3.8377192982456139</v>
      </c>
      <c r="Z56" s="6">
        <v>72</v>
      </c>
      <c r="AA56" s="28">
        <v>289</v>
      </c>
      <c r="AB56" s="11">
        <f t="shared" si="30"/>
        <v>4.0138888888888893</v>
      </c>
      <c r="AE56" s="10">
        <v>39</v>
      </c>
      <c r="AF56" s="11">
        <v>3.4583706356311548</v>
      </c>
      <c r="AT56" s="7"/>
      <c r="AU56" s="26"/>
      <c r="AV56" s="38"/>
      <c r="AW56" s="33"/>
      <c r="AX56" s="39"/>
      <c r="AY56" s="11"/>
      <c r="AZ56" s="51"/>
      <c r="BA56" s="51"/>
      <c r="BB56" s="57"/>
      <c r="BC56" s="33"/>
      <c r="BD56" s="39"/>
      <c r="BE56" s="11"/>
      <c r="BF56" s="6"/>
      <c r="BG56" s="39"/>
      <c r="BH56" s="38"/>
      <c r="BI56" s="33"/>
      <c r="BJ56" s="39"/>
      <c r="BK56" s="11"/>
      <c r="BL56" s="6"/>
      <c r="BM56" s="7"/>
      <c r="BN56" s="11"/>
      <c r="BO56" s="6"/>
      <c r="BP56" s="7"/>
      <c r="BQ56" s="11"/>
      <c r="BS56" s="28"/>
      <c r="BT56" s="28"/>
      <c r="BU56" s="11"/>
      <c r="BV56" s="6"/>
      <c r="BW56" s="28"/>
      <c r="BX56" s="11"/>
      <c r="BY56" s="39"/>
      <c r="BZ56" s="39"/>
      <c r="CA56" s="38"/>
      <c r="CB56" s="39"/>
      <c r="CC56" s="39"/>
      <c r="CD56" s="38"/>
      <c r="CE56" s="39"/>
      <c r="CF56" s="39"/>
      <c r="CG56" s="11"/>
      <c r="CH56" s="33"/>
      <c r="CI56" s="39"/>
      <c r="CJ56" s="11"/>
      <c r="CK56" s="33"/>
      <c r="CL56" s="39"/>
      <c r="CM56" s="11"/>
      <c r="CN56" s="33">
        <v>352</v>
      </c>
      <c r="CO56" s="39">
        <v>1431</v>
      </c>
      <c r="CP56" s="11">
        <f t="shared" ref="CP56:CP58" si="31">+CO56/CN56</f>
        <v>4.0653409090909092</v>
      </c>
    </row>
    <row r="57" spans="3:94">
      <c r="C57" s="18" t="s">
        <v>185</v>
      </c>
      <c r="D57" s="28" t="s">
        <v>186</v>
      </c>
      <c r="E57" s="10">
        <v>11</v>
      </c>
      <c r="F57" s="10" t="s">
        <v>48</v>
      </c>
      <c r="G57" s="10">
        <v>29</v>
      </c>
      <c r="H57" s="137"/>
      <c r="I57" s="138"/>
      <c r="J57" s="149"/>
      <c r="K57" s="162">
        <f t="shared" si="27"/>
        <v>998</v>
      </c>
      <c r="L57" s="39">
        <f t="shared" si="28"/>
        <v>4058</v>
      </c>
      <c r="M57" s="38">
        <f t="shared" si="3"/>
        <v>4.0661322645290578</v>
      </c>
      <c r="N57" s="18">
        <f t="shared" si="4"/>
        <v>1315</v>
      </c>
      <c r="O57" s="7">
        <f t="shared" si="5"/>
        <v>5242</v>
      </c>
      <c r="P57" s="160">
        <f t="shared" si="17"/>
        <v>3.9863117870722435</v>
      </c>
      <c r="Q57" s="7">
        <v>534</v>
      </c>
      <c r="R57" s="7">
        <v>2081</v>
      </c>
      <c r="S57" s="11">
        <f t="shared" si="18"/>
        <v>3.8970037453183521</v>
      </c>
      <c r="T57" s="6">
        <v>383</v>
      </c>
      <c r="U57" s="28">
        <v>1556</v>
      </c>
      <c r="V57" s="11">
        <f t="shared" si="19"/>
        <v>4.0626631853785904</v>
      </c>
      <c r="W57" s="6">
        <v>295</v>
      </c>
      <c r="X57" s="28">
        <v>1251</v>
      </c>
      <c r="Y57" s="11">
        <f t="shared" si="29"/>
        <v>4.2406779661016953</v>
      </c>
      <c r="Z57" s="6">
        <v>103</v>
      </c>
      <c r="AA57" s="28">
        <v>354</v>
      </c>
      <c r="AB57" s="11">
        <f t="shared" si="30"/>
        <v>3.436893203883495</v>
      </c>
      <c r="AE57" s="10">
        <v>29</v>
      </c>
      <c r="AF57" s="11">
        <v>3.9863117870722435</v>
      </c>
      <c r="AT57" s="7"/>
      <c r="AU57" s="26"/>
      <c r="AV57" s="38"/>
      <c r="AW57" s="33"/>
      <c r="AX57" s="39"/>
      <c r="AY57" s="11"/>
      <c r="AZ57" s="51"/>
      <c r="BA57" s="51"/>
      <c r="BB57" s="57"/>
      <c r="BC57" s="33"/>
      <c r="BD57" s="39"/>
      <c r="BE57" s="11"/>
      <c r="BF57" s="6"/>
      <c r="BG57" s="39"/>
      <c r="BH57" s="38"/>
      <c r="BI57" s="33"/>
      <c r="BJ57" s="39"/>
      <c r="BK57" s="11"/>
      <c r="BL57" s="6"/>
      <c r="BM57" s="7"/>
      <c r="BN57" s="11"/>
      <c r="BO57" s="6"/>
      <c r="BP57" s="7"/>
      <c r="BQ57" s="11"/>
      <c r="BS57" s="28"/>
      <c r="BT57" s="28"/>
      <c r="BU57" s="11"/>
      <c r="BV57" s="6"/>
      <c r="BW57" s="28"/>
      <c r="BX57" s="11"/>
      <c r="BY57" s="39"/>
      <c r="BZ57" s="39"/>
      <c r="CA57" s="38"/>
      <c r="CB57" s="39"/>
      <c r="CC57" s="39"/>
      <c r="CD57" s="38"/>
      <c r="CE57" s="39"/>
      <c r="CF57" s="39"/>
      <c r="CG57" s="11"/>
      <c r="CH57" s="33"/>
      <c r="CI57" s="39"/>
      <c r="CJ57" s="11"/>
      <c r="CK57" s="33">
        <v>505</v>
      </c>
      <c r="CL57" s="39">
        <v>2029</v>
      </c>
      <c r="CM57" s="11">
        <f t="shared" ref="CM57:CM58" si="32">+CL57/CK57</f>
        <v>4.0178217821782178</v>
      </c>
      <c r="CN57" s="33">
        <v>493</v>
      </c>
      <c r="CO57" s="39">
        <v>2029</v>
      </c>
      <c r="CP57" s="11">
        <f t="shared" si="31"/>
        <v>4.1156186612576064</v>
      </c>
    </row>
    <row r="58" spans="3:94">
      <c r="C58" s="18" t="s">
        <v>187</v>
      </c>
      <c r="D58" s="28" t="s">
        <v>188</v>
      </c>
      <c r="E58" s="10">
        <v>9</v>
      </c>
      <c r="F58" s="10" t="s">
        <v>24</v>
      </c>
      <c r="G58" s="10">
        <v>37</v>
      </c>
      <c r="H58" s="137"/>
      <c r="I58" s="138"/>
      <c r="J58" s="149"/>
      <c r="K58" s="162">
        <f t="shared" si="27"/>
        <v>937</v>
      </c>
      <c r="L58" s="39">
        <f t="shared" si="28"/>
        <v>3459</v>
      </c>
      <c r="M58" s="38">
        <f t="shared" si="3"/>
        <v>3.6915688367129134</v>
      </c>
      <c r="N58" s="18">
        <f t="shared" si="4"/>
        <v>1362</v>
      </c>
      <c r="O58" s="7">
        <f t="shared" si="5"/>
        <v>5012</v>
      </c>
      <c r="P58" s="160">
        <f t="shared" si="17"/>
        <v>3.6798825256975038</v>
      </c>
      <c r="Q58" s="7">
        <v>589</v>
      </c>
      <c r="R58" s="28">
        <v>1969</v>
      </c>
      <c r="S58" s="11">
        <f t="shared" si="18"/>
        <v>3.3429541595925296</v>
      </c>
      <c r="T58" s="6">
        <v>363</v>
      </c>
      <c r="U58" s="28">
        <v>1366</v>
      </c>
      <c r="V58" s="11">
        <f t="shared" si="19"/>
        <v>3.7630853994490359</v>
      </c>
      <c r="W58" s="6">
        <v>291</v>
      </c>
      <c r="X58" s="28">
        <v>1191</v>
      </c>
      <c r="Y58" s="11">
        <f t="shared" si="29"/>
        <v>4.0927835051546388</v>
      </c>
      <c r="Z58" s="6">
        <v>119</v>
      </c>
      <c r="AA58" s="28">
        <v>486</v>
      </c>
      <c r="AB58" s="11">
        <f t="shared" si="30"/>
        <v>4.0840336134453779</v>
      </c>
      <c r="AE58" s="10">
        <v>37</v>
      </c>
      <c r="AF58" s="11">
        <v>3.6798825256975038</v>
      </c>
      <c r="AT58" s="7"/>
      <c r="AU58" s="26"/>
      <c r="AV58" s="38"/>
      <c r="AW58" s="33"/>
      <c r="AX58" s="39"/>
      <c r="AY58" s="11"/>
      <c r="AZ58" s="51"/>
      <c r="BA58" s="51"/>
      <c r="BB58" s="57"/>
      <c r="BC58" s="33"/>
      <c r="BD58" s="39"/>
      <c r="BE58" s="11"/>
      <c r="BF58" s="6"/>
      <c r="BG58" s="39"/>
      <c r="BH58" s="38"/>
      <c r="BI58" s="33"/>
      <c r="BJ58" s="39"/>
      <c r="BK58" s="11"/>
      <c r="BL58" s="6"/>
      <c r="BM58" s="7"/>
      <c r="BN58" s="11"/>
      <c r="BO58" s="6"/>
      <c r="BP58" s="7"/>
      <c r="BQ58" s="11"/>
      <c r="BS58" s="28"/>
      <c r="BT58" s="28"/>
      <c r="BU58" s="11"/>
      <c r="BV58" s="6"/>
      <c r="BW58" s="28"/>
      <c r="BX58" s="11"/>
      <c r="BY58" s="39"/>
      <c r="BZ58" s="39"/>
      <c r="CA58" s="38"/>
      <c r="CB58" s="39"/>
      <c r="CC58" s="39"/>
      <c r="CD58" s="38"/>
      <c r="CE58" s="39"/>
      <c r="CF58" s="39"/>
      <c r="CG58" s="11"/>
      <c r="CH58" s="33">
        <v>131</v>
      </c>
      <c r="CI58" s="39">
        <v>525</v>
      </c>
      <c r="CJ58" s="11">
        <f>+CI58/CH58</f>
        <v>4.0076335877862599</v>
      </c>
      <c r="CK58" s="33">
        <v>382</v>
      </c>
      <c r="CL58" s="39">
        <v>1377</v>
      </c>
      <c r="CM58" s="11">
        <f t="shared" si="32"/>
        <v>3.6047120418848166</v>
      </c>
      <c r="CN58" s="33">
        <v>424</v>
      </c>
      <c r="CO58" s="39">
        <v>1557</v>
      </c>
      <c r="CP58" s="11">
        <f t="shared" si="31"/>
        <v>3.6721698113207548</v>
      </c>
    </row>
    <row r="59" spans="3:94">
      <c r="C59" s="37" t="s">
        <v>192</v>
      </c>
      <c r="D59" s="28" t="s">
        <v>191</v>
      </c>
      <c r="E59" s="10">
        <v>12</v>
      </c>
      <c r="F59" s="10" t="s">
        <v>48</v>
      </c>
      <c r="G59" s="10">
        <v>32</v>
      </c>
      <c r="H59" s="137"/>
      <c r="I59" s="138"/>
      <c r="J59" s="149"/>
      <c r="K59" s="162">
        <f t="shared" si="27"/>
        <v>0</v>
      </c>
      <c r="L59" s="39">
        <f t="shared" si="28"/>
        <v>0</v>
      </c>
      <c r="M59" s="38" t="e">
        <f t="shared" si="3"/>
        <v>#DIV/0!</v>
      </c>
      <c r="N59" s="18">
        <f t="shared" si="4"/>
        <v>3962</v>
      </c>
      <c r="O59" s="7">
        <f t="shared" si="5"/>
        <v>15264</v>
      </c>
      <c r="P59" s="160">
        <f t="shared" si="17"/>
        <v>3.8525996971226655</v>
      </c>
      <c r="Q59" s="7">
        <v>1652</v>
      </c>
      <c r="R59" s="28">
        <v>5590</v>
      </c>
      <c r="S59" s="11">
        <f t="shared" si="18"/>
        <v>3.3837772397094432</v>
      </c>
      <c r="T59" s="6">
        <v>1011</v>
      </c>
      <c r="U59" s="28">
        <v>3814</v>
      </c>
      <c r="V59" s="11">
        <f t="shared" si="19"/>
        <v>3.7725024727992089</v>
      </c>
      <c r="W59" s="6">
        <v>743</v>
      </c>
      <c r="X59" s="28">
        <v>3200</v>
      </c>
      <c r="Y59" s="11">
        <f t="shared" si="29"/>
        <v>4.3068640646029612</v>
      </c>
      <c r="Z59" s="6">
        <v>556</v>
      </c>
      <c r="AA59" s="28">
        <v>2660</v>
      </c>
      <c r="AB59" s="11">
        <f t="shared" si="30"/>
        <v>4.7841726618705032</v>
      </c>
      <c r="AE59" s="10">
        <v>32</v>
      </c>
      <c r="AF59" s="11">
        <v>3.8525996971226655</v>
      </c>
      <c r="AT59" s="7"/>
      <c r="AU59" s="26"/>
      <c r="AV59" s="38"/>
      <c r="AW59" s="33"/>
      <c r="AX59" s="39"/>
      <c r="AY59" s="11"/>
      <c r="AZ59" s="51"/>
      <c r="BA59" s="51"/>
      <c r="BB59" s="57"/>
      <c r="BC59" s="33"/>
      <c r="BD59" s="39"/>
      <c r="BE59" s="11"/>
      <c r="BF59" s="6"/>
      <c r="BG59" s="39"/>
      <c r="BH59" s="38"/>
      <c r="BI59" s="33"/>
      <c r="BJ59" s="39"/>
      <c r="BK59" s="11"/>
      <c r="BL59" s="6"/>
      <c r="BM59" s="7"/>
      <c r="BN59" s="11"/>
      <c r="BO59" s="6"/>
      <c r="BP59" s="7"/>
      <c r="BQ59" s="11"/>
      <c r="BS59" s="28"/>
      <c r="BT59" s="28"/>
      <c r="BU59" s="11"/>
      <c r="BV59" s="6"/>
      <c r="BW59" s="28"/>
      <c r="BX59" s="11"/>
      <c r="BY59" s="39"/>
      <c r="BZ59" s="39"/>
      <c r="CA59" s="38"/>
      <c r="CB59" s="39"/>
      <c r="CC59" s="39"/>
      <c r="CD59" s="38"/>
      <c r="CE59" s="39"/>
      <c r="CF59" s="39"/>
      <c r="CG59" s="11"/>
      <c r="CH59" s="33"/>
      <c r="CI59" s="39"/>
      <c r="CJ59" s="11"/>
      <c r="CK59" s="33"/>
      <c r="CL59" s="39"/>
      <c r="CM59" s="11"/>
      <c r="CN59" s="33"/>
      <c r="CO59" s="39"/>
      <c r="CP59" s="11"/>
    </row>
    <row r="60" spans="3:94" ht="16" thickBot="1">
      <c r="C60" s="37" t="s">
        <v>196</v>
      </c>
      <c r="D60" s="28" t="s">
        <v>4</v>
      </c>
      <c r="E60" s="10">
        <v>5</v>
      </c>
      <c r="F60" s="10" t="s">
        <v>24</v>
      </c>
      <c r="G60" s="10">
        <v>30</v>
      </c>
      <c r="H60" s="137"/>
      <c r="I60" s="138"/>
      <c r="J60" s="149"/>
      <c r="K60" s="162"/>
      <c r="L60" s="39"/>
      <c r="M60" s="38"/>
      <c r="N60" s="18">
        <f t="shared" si="4"/>
        <v>1294</v>
      </c>
      <c r="O60" s="7">
        <f t="shared" si="5"/>
        <v>5328</v>
      </c>
      <c r="P60" s="160">
        <f t="shared" si="17"/>
        <v>4.1174652241112826</v>
      </c>
      <c r="Q60" s="7">
        <v>466</v>
      </c>
      <c r="R60" s="28">
        <v>1869</v>
      </c>
      <c r="S60" s="11">
        <f t="shared" si="18"/>
        <v>4.0107296137339059</v>
      </c>
      <c r="T60" s="6">
        <v>323</v>
      </c>
      <c r="U60" s="28">
        <v>1289</v>
      </c>
      <c r="V60" s="11">
        <f t="shared" si="19"/>
        <v>3.9907120743034055</v>
      </c>
      <c r="W60" s="6">
        <v>367</v>
      </c>
      <c r="X60" s="28">
        <v>1603</v>
      </c>
      <c r="Y60" s="11">
        <f t="shared" si="29"/>
        <v>4.3678474114441421</v>
      </c>
      <c r="Z60" s="6">
        <v>138</v>
      </c>
      <c r="AA60" s="28">
        <v>567</v>
      </c>
      <c r="AB60" s="11">
        <f t="shared" si="30"/>
        <v>4.1086956521739131</v>
      </c>
      <c r="AE60" s="10">
        <v>30</v>
      </c>
      <c r="AF60" s="11">
        <v>4.1174652241112826</v>
      </c>
      <c r="AT60" s="7"/>
      <c r="AU60" s="26"/>
      <c r="AV60" s="38"/>
      <c r="AW60" s="33"/>
      <c r="AX60" s="39"/>
      <c r="AY60" s="11"/>
      <c r="AZ60" s="51"/>
      <c r="BA60" s="51"/>
      <c r="BB60" s="57"/>
      <c r="BC60" s="33"/>
      <c r="BD60" s="39"/>
      <c r="BE60" s="11"/>
      <c r="BF60" s="6"/>
      <c r="BG60" s="39"/>
      <c r="BH60" s="38"/>
      <c r="BI60" s="33"/>
      <c r="BJ60" s="39"/>
      <c r="BK60" s="11"/>
      <c r="BL60" s="6"/>
      <c r="BM60" s="7"/>
      <c r="BN60" s="11"/>
      <c r="BO60" s="6"/>
      <c r="BP60" s="7"/>
      <c r="BQ60" s="11"/>
      <c r="BS60" s="28"/>
      <c r="BT60" s="28"/>
      <c r="BU60" s="11"/>
      <c r="BV60" s="6"/>
      <c r="BW60" s="28"/>
      <c r="BX60" s="11"/>
      <c r="BY60" s="39"/>
      <c r="BZ60" s="39"/>
      <c r="CA60" s="38"/>
      <c r="CB60" s="39"/>
      <c r="CC60" s="39"/>
      <c r="CD60" s="38"/>
      <c r="CE60" s="39"/>
      <c r="CF60" s="39"/>
      <c r="CG60" s="11"/>
      <c r="CH60" s="33"/>
      <c r="CI60" s="39"/>
      <c r="CJ60" s="11"/>
      <c r="CK60" s="33"/>
      <c r="CL60" s="39"/>
      <c r="CM60" s="11"/>
      <c r="CN60" s="33"/>
      <c r="CO60" s="39"/>
      <c r="CP60" s="11"/>
    </row>
    <row r="61" spans="3:94" ht="16" thickBot="1">
      <c r="C61" s="18"/>
      <c r="D61" s="85" t="s">
        <v>106</v>
      </c>
      <c r="E61" s="7"/>
      <c r="F61" s="7"/>
      <c r="G61" s="7"/>
      <c r="H61" s="139">
        <f t="shared" si="0"/>
        <v>36636</v>
      </c>
      <c r="I61" s="140">
        <f t="shared" si="1"/>
        <v>155064</v>
      </c>
      <c r="J61" s="146">
        <f t="shared" si="2"/>
        <v>4.2325581395348841</v>
      </c>
      <c r="K61" s="167">
        <f>SUM(K19:K55)</f>
        <v>68463.00999999998</v>
      </c>
      <c r="L61" s="55">
        <f>SUM(L19:L55)</f>
        <v>281053</v>
      </c>
      <c r="M61" s="62">
        <f t="shared" si="3"/>
        <v>4.105180301012183</v>
      </c>
      <c r="N61" s="186">
        <f>SUM(N19:N60)</f>
        <v>46267</v>
      </c>
      <c r="O61" s="187">
        <f>SUM(O19:O60)</f>
        <v>195135</v>
      </c>
      <c r="P61" s="188">
        <f t="shared" si="17"/>
        <v>4.2175848877169475</v>
      </c>
      <c r="Q61" s="44">
        <f>SUM(Q19:Q60)</f>
        <v>20610</v>
      </c>
      <c r="R61" s="44">
        <f>SUM(R19:R60)</f>
        <v>80337</v>
      </c>
      <c r="S61" s="60">
        <f t="shared" si="18"/>
        <v>3.8979621542940319</v>
      </c>
      <c r="T61" s="43">
        <f>SUM(T19:T60)</f>
        <v>11526</v>
      </c>
      <c r="U61" s="44">
        <f>SUM(U19:U60)</f>
        <v>49179</v>
      </c>
      <c r="V61" s="60">
        <f t="shared" si="19"/>
        <v>4.2667881311816762</v>
      </c>
      <c r="W61" s="43">
        <f>SUM(W19:W60)</f>
        <v>10435</v>
      </c>
      <c r="X61" s="44">
        <f>SUM(X19:X60)</f>
        <v>48899</v>
      </c>
      <c r="Y61" s="60">
        <f t="shared" si="29"/>
        <v>4.6860565404887398</v>
      </c>
      <c r="Z61" s="43">
        <f>SUM(Z19:Z60)</f>
        <v>3696</v>
      </c>
      <c r="AA61" s="44">
        <f>SUM(AA19:AA60)</f>
        <v>16720</v>
      </c>
      <c r="AB61" s="60">
        <f t="shared" si="30"/>
        <v>4.5238095238095237</v>
      </c>
      <c r="AT61" s="44">
        <f>SUM(AT19:AT33)</f>
        <v>6188</v>
      </c>
      <c r="AU61" s="44">
        <f>SUM(AU19:AU33)</f>
        <v>23381</v>
      </c>
      <c r="AV61" s="63">
        <f>+AU61/AT61</f>
        <v>3.7784421460892048</v>
      </c>
      <c r="AW61" s="61">
        <f>SUM(AW19:AW33)</f>
        <v>4965</v>
      </c>
      <c r="AX61" s="55">
        <f>SUM(AX19:AX33)</f>
        <v>20801</v>
      </c>
      <c r="AY61" s="46">
        <f>+AX61/AW61</f>
        <v>4.1895266868076533</v>
      </c>
      <c r="AZ61" s="54">
        <f>SUM(AZ19:AZ33)</f>
        <v>3156</v>
      </c>
      <c r="BA61" s="54">
        <f>SUM(BA19:BA33)</f>
        <v>15071</v>
      </c>
      <c r="BB61" s="58">
        <f>+BA61/AZ61</f>
        <v>4.7753485424588087</v>
      </c>
      <c r="BC61" s="59">
        <f>SUM(BC19:BC33)</f>
        <v>1784</v>
      </c>
      <c r="BD61" s="55">
        <f>SUM(BD19:BD33)</f>
        <v>8162</v>
      </c>
      <c r="BE61" s="60">
        <f>+BD61/BC61</f>
        <v>4.5751121076233181</v>
      </c>
      <c r="BF61" s="59">
        <f>SUM(BF19:BF37)</f>
        <v>1223</v>
      </c>
      <c r="BG61" s="55">
        <f>SUM(BG19:BG37)</f>
        <v>4458</v>
      </c>
      <c r="BH61" s="62">
        <f>+BG61/BF61</f>
        <v>3.6451349141455438</v>
      </c>
      <c r="BI61" s="59">
        <f>SUM(BI19:BI41)</f>
        <v>1945</v>
      </c>
      <c r="BJ61" s="55">
        <f>SUM(BJ19:BJ41)</f>
        <v>9548</v>
      </c>
      <c r="BK61" s="60">
        <f t="shared" si="10"/>
        <v>4.9089974293059129</v>
      </c>
      <c r="BL61" s="43">
        <f>SUM(BL19:BL41)</f>
        <v>6883</v>
      </c>
      <c r="BM61" s="44">
        <f>SUM(BM19:BM41)</f>
        <v>30947</v>
      </c>
      <c r="BN61" s="134">
        <f t="shared" si="11"/>
        <v>4.4961499346215312</v>
      </c>
      <c r="BO61" s="43">
        <f>SUM(BO19:BO41)</f>
        <v>10492</v>
      </c>
      <c r="BP61" s="44">
        <f>SUM(BP19:BP41)</f>
        <v>42696</v>
      </c>
      <c r="BQ61" s="60">
        <f t="shared" si="12"/>
        <v>4.0693861990087683</v>
      </c>
      <c r="BS61" s="43">
        <f>SUM(BS19:BS43)</f>
        <v>10803</v>
      </c>
      <c r="BT61" s="44">
        <f>SUM(BT19:BT43)</f>
        <v>46243</v>
      </c>
      <c r="BU61" s="60">
        <f t="shared" si="13"/>
        <v>4.2805702119781541</v>
      </c>
      <c r="BV61" s="43">
        <f>SUM(BV19:BV43)</f>
        <v>13830</v>
      </c>
      <c r="BW61" s="44">
        <f>SUM(BW19:BW43)</f>
        <v>49189</v>
      </c>
      <c r="BX61" s="60">
        <f t="shared" si="14"/>
        <v>3.5566883586406361</v>
      </c>
      <c r="BY61" s="59">
        <f>SUM(BY19:BY45)</f>
        <v>10340</v>
      </c>
      <c r="BZ61" s="55">
        <f>SUM(BZ19:BZ45)</f>
        <v>42110</v>
      </c>
      <c r="CA61" s="134">
        <f t="shared" si="15"/>
        <v>4.0725338491295942</v>
      </c>
      <c r="CB61" s="87">
        <f>SUM(CB19:CB47)</f>
        <v>2688</v>
      </c>
      <c r="CC61" s="88">
        <f>SUM(CC19:CC47)</f>
        <v>12735</v>
      </c>
      <c r="CD61" s="164">
        <f t="shared" si="16"/>
        <v>4.7377232142857144</v>
      </c>
      <c r="CE61" s="59">
        <f>SUM(CE19:CE54)</f>
        <v>1548.0099999999998</v>
      </c>
      <c r="CF61" s="55">
        <f>SUM(CF19:CF54)</f>
        <v>4374</v>
      </c>
      <c r="CG61" s="60"/>
      <c r="CH61" s="59">
        <f>SUM(CH19:CH54)</f>
        <v>3581</v>
      </c>
      <c r="CI61" s="55">
        <f>SUM(CI19:CI54)</f>
        <v>16103</v>
      </c>
      <c r="CJ61" s="11">
        <f t="shared" si="24"/>
        <v>4.496788606534488</v>
      </c>
      <c r="CK61" s="59">
        <f>SUM(CK19:CK55)</f>
        <v>10996</v>
      </c>
      <c r="CL61" s="55">
        <f>SUM(CL19:CL55)</f>
        <v>47059</v>
      </c>
      <c r="CM61" s="134">
        <f t="shared" ref="CM61" si="33">+CL61/CK61</f>
        <v>4.2796471444161517</v>
      </c>
      <c r="CN61" s="59">
        <f>SUM(CN19:CN55)</f>
        <v>12807</v>
      </c>
      <c r="CO61" s="55">
        <f>SUM(CO19:CO55)</f>
        <v>56563</v>
      </c>
      <c r="CP61" s="134">
        <f t="shared" ref="CP61" si="34">+CO61/CN61</f>
        <v>4.4165690637932382</v>
      </c>
    </row>
    <row r="62" spans="3:94">
      <c r="C62" s="18"/>
      <c r="D62" s="7"/>
      <c r="E62" s="7"/>
      <c r="F62" s="7"/>
      <c r="G62" s="7"/>
      <c r="H62" s="137"/>
      <c r="I62" s="138"/>
      <c r="J62" s="149"/>
      <c r="K62" s="162"/>
      <c r="L62" s="39"/>
      <c r="M62" s="7"/>
      <c r="N62" s="14"/>
      <c r="O62" s="15"/>
      <c r="P62" s="189"/>
      <c r="Q62" s="7"/>
      <c r="R62" s="7"/>
      <c r="S62" s="8"/>
      <c r="T62" s="6"/>
      <c r="U62" s="7"/>
      <c r="V62" s="8"/>
      <c r="W62" s="6"/>
      <c r="X62" s="7"/>
      <c r="Y62" s="8"/>
      <c r="Z62" s="6"/>
      <c r="AA62" s="7"/>
      <c r="AB62" s="8"/>
      <c r="AT62" s="7"/>
      <c r="AU62" s="26"/>
      <c r="AV62" s="38"/>
      <c r="AW62" s="131"/>
      <c r="AX62" s="132"/>
      <c r="AY62" s="133"/>
      <c r="AZ62" s="51"/>
      <c r="BA62" s="51"/>
      <c r="BB62" s="57"/>
      <c r="BC62" s="33"/>
      <c r="BD62" s="39"/>
      <c r="BE62" s="11"/>
      <c r="BF62" s="6"/>
      <c r="BG62" s="39"/>
      <c r="BH62" s="38"/>
      <c r="BI62" s="33"/>
      <c r="BJ62" s="39"/>
      <c r="BK62" s="11"/>
      <c r="BL62" s="6"/>
      <c r="BM62" s="7"/>
      <c r="BN62" s="7"/>
      <c r="BO62" s="6"/>
      <c r="BP62" s="7"/>
      <c r="BQ62" s="11"/>
      <c r="BS62" s="7"/>
      <c r="BT62" s="7"/>
      <c r="BU62" s="8"/>
      <c r="BV62" s="6"/>
      <c r="BW62" s="7"/>
      <c r="BX62" s="11"/>
      <c r="BY62" s="39"/>
      <c r="BZ62" s="39"/>
      <c r="CA62" s="38"/>
      <c r="CB62" s="39"/>
      <c r="CC62" s="39"/>
      <c r="CD62" s="38"/>
      <c r="CE62" s="33"/>
      <c r="CF62" s="39"/>
      <c r="CG62" s="11"/>
      <c r="CH62" s="33"/>
      <c r="CI62" s="39"/>
      <c r="CJ62" s="11"/>
      <c r="CK62" s="33"/>
      <c r="CL62" s="39"/>
      <c r="CM62" s="11"/>
      <c r="CN62" s="33"/>
      <c r="CO62" s="39"/>
      <c r="CP62" s="11"/>
    </row>
    <row r="63" spans="3:94">
      <c r="C63" s="32" t="s">
        <v>136</v>
      </c>
      <c r="D63" s="7"/>
      <c r="E63" s="7"/>
      <c r="F63" s="7"/>
      <c r="G63" s="7"/>
      <c r="H63" s="137"/>
      <c r="I63" s="138"/>
      <c r="J63" s="149"/>
      <c r="K63" s="18"/>
      <c r="L63" s="7"/>
      <c r="M63" s="7"/>
      <c r="N63" s="18"/>
      <c r="O63" s="7"/>
      <c r="P63" s="160"/>
      <c r="Q63" s="7"/>
      <c r="R63" s="7"/>
      <c r="S63" s="8"/>
      <c r="T63" s="6"/>
      <c r="U63" s="7"/>
      <c r="V63" s="8"/>
      <c r="W63" s="6"/>
      <c r="X63" s="7"/>
      <c r="Y63" s="8"/>
      <c r="Z63" s="6"/>
      <c r="AA63" s="7"/>
      <c r="AB63" s="8"/>
      <c r="AT63" s="7"/>
      <c r="AU63" s="26"/>
      <c r="AV63" s="38"/>
      <c r="AW63" s="33"/>
      <c r="AX63" s="39"/>
      <c r="AY63" s="11"/>
      <c r="AZ63" s="51"/>
      <c r="BA63" s="51"/>
      <c r="BB63" s="57"/>
      <c r="BC63" s="33"/>
      <c r="BD63" s="39"/>
      <c r="BE63" s="11"/>
      <c r="BF63" s="6"/>
      <c r="BG63" s="39"/>
      <c r="BH63" s="38"/>
      <c r="BI63" s="33"/>
      <c r="BJ63" s="39"/>
      <c r="BK63" s="11"/>
      <c r="BL63" s="6"/>
      <c r="BM63" s="7"/>
      <c r="BN63" s="7"/>
      <c r="BO63" s="6"/>
      <c r="BP63" s="7"/>
      <c r="BQ63" s="11"/>
      <c r="BS63" s="7"/>
      <c r="BT63" s="7"/>
      <c r="BU63" s="8"/>
      <c r="BV63" s="6"/>
      <c r="BW63" s="7"/>
      <c r="BX63" s="11"/>
      <c r="BY63" s="39"/>
      <c r="BZ63" s="39"/>
      <c r="CA63" s="38"/>
      <c r="CB63" s="39"/>
      <c r="CC63" s="39"/>
      <c r="CD63" s="38"/>
      <c r="CE63" s="33"/>
      <c r="CF63" s="39"/>
      <c r="CG63" s="11"/>
      <c r="CH63" s="33"/>
      <c r="CI63" s="39"/>
      <c r="CJ63" s="11"/>
      <c r="CK63" s="33"/>
      <c r="CL63" s="39"/>
      <c r="CM63" s="11"/>
      <c r="CN63" s="33"/>
      <c r="CO63" s="39"/>
      <c r="CP63" s="11"/>
    </row>
    <row r="64" spans="3:94">
      <c r="C64" s="18" t="s">
        <v>32</v>
      </c>
      <c r="D64" s="28" t="s">
        <v>33</v>
      </c>
      <c r="E64" s="10">
        <v>11.2</v>
      </c>
      <c r="F64" s="10" t="s">
        <v>24</v>
      </c>
      <c r="G64" s="10">
        <v>37</v>
      </c>
      <c r="H64" s="111">
        <f t="shared" ref="H64:I67" si="35">+SUM(AT64,AW64,AZ64,BC64,BF64,BI64,BL64,BO64)</f>
        <v>4851</v>
      </c>
      <c r="I64" s="112">
        <f t="shared" si="35"/>
        <v>16344</v>
      </c>
      <c r="J64" s="150">
        <f t="shared" si="2"/>
        <v>3.3692022263450836</v>
      </c>
      <c r="K64" s="171">
        <f t="shared" ref="K64:K86" si="36">BS64+BV64+BY64+CB64+CE64+CH64+CK64+CN64</f>
        <v>4235</v>
      </c>
      <c r="L64" s="93">
        <f t="shared" ref="L64:L86" si="37">+BT64+BW64+BZ64+CC64+CF64+CI64+CL64+CO64</f>
        <v>13685</v>
      </c>
      <c r="M64" s="178">
        <f t="shared" ref="M64:M88" si="38">+L64/K64</f>
        <v>3.2314049586776861</v>
      </c>
      <c r="N64" s="18">
        <f t="shared" ref="N64:N86" si="39">Q64+T64+W64+Z64</f>
        <v>2103</v>
      </c>
      <c r="O64" s="7">
        <f t="shared" ref="O64:O86" si="40">R64+U64+X64+AA64</f>
        <v>7101</v>
      </c>
      <c r="P64" s="160">
        <f t="shared" ref="P64:P86" si="41">+O64/N64</f>
        <v>3.37660485021398</v>
      </c>
      <c r="Q64" s="7">
        <v>924</v>
      </c>
      <c r="R64" s="7">
        <v>2992</v>
      </c>
      <c r="S64" s="11">
        <f t="shared" ref="S64:S88" si="42">+R64/Q64</f>
        <v>3.2380952380952381</v>
      </c>
      <c r="T64" s="6">
        <v>548</v>
      </c>
      <c r="U64" s="28">
        <v>1878</v>
      </c>
      <c r="V64" s="11">
        <f t="shared" ref="V64:V68" si="43">+U64/T64</f>
        <v>3.4270072992700729</v>
      </c>
      <c r="W64" s="6">
        <v>490</v>
      </c>
      <c r="X64" s="28">
        <v>1817</v>
      </c>
      <c r="Y64" s="11">
        <f t="shared" ref="Y64:Y68" si="44">+X64/W64</f>
        <v>3.7081632653061223</v>
      </c>
      <c r="Z64" s="6">
        <v>141</v>
      </c>
      <c r="AA64" s="28">
        <v>414</v>
      </c>
      <c r="AB64" s="11">
        <f t="shared" ref="AB64:AB66" si="45">+AA64/Z64</f>
        <v>2.9361702127659575</v>
      </c>
      <c r="AJ64" s="50"/>
      <c r="AT64" s="7">
        <v>1165</v>
      </c>
      <c r="AU64" s="26">
        <v>3426</v>
      </c>
      <c r="AV64" s="38">
        <f t="shared" ref="AV64:AV66" si="46">+AU64/AT64</f>
        <v>2.9407725321888414</v>
      </c>
      <c r="AW64" s="33">
        <v>837</v>
      </c>
      <c r="AX64" s="39">
        <v>2747</v>
      </c>
      <c r="AY64" s="11">
        <f t="shared" si="7"/>
        <v>3.2819593787335721</v>
      </c>
      <c r="AZ64" s="51">
        <v>383</v>
      </c>
      <c r="BA64" s="51">
        <v>1392</v>
      </c>
      <c r="BB64" s="57">
        <f t="shared" si="8"/>
        <v>3.6344647519582245</v>
      </c>
      <c r="BC64" s="33">
        <v>144</v>
      </c>
      <c r="BD64" s="39">
        <v>455</v>
      </c>
      <c r="BE64" s="11">
        <f t="shared" si="22"/>
        <v>3.1597222222222223</v>
      </c>
      <c r="BF64" s="6">
        <v>837</v>
      </c>
      <c r="BG64" s="39">
        <v>2747</v>
      </c>
      <c r="BH64" s="38">
        <f t="shared" si="9"/>
        <v>3.2819593787335721</v>
      </c>
      <c r="BI64" s="33">
        <v>209</v>
      </c>
      <c r="BJ64" s="39">
        <v>814</v>
      </c>
      <c r="BK64" s="11">
        <f t="shared" si="10"/>
        <v>3.8947368421052633</v>
      </c>
      <c r="BL64" s="6">
        <v>559</v>
      </c>
      <c r="BM64" s="7">
        <v>2058</v>
      </c>
      <c r="BN64" s="11">
        <f t="shared" ref="BN64:BN76" si="47">+BM64/BL64</f>
        <v>3.6815742397137745</v>
      </c>
      <c r="BO64" s="6">
        <v>717</v>
      </c>
      <c r="BP64" s="28">
        <v>2705</v>
      </c>
      <c r="BQ64" s="11">
        <f t="shared" si="12"/>
        <v>3.7726638772663876</v>
      </c>
      <c r="BS64" s="7">
        <v>812</v>
      </c>
      <c r="BT64" s="7">
        <v>2911</v>
      </c>
      <c r="BU64" s="11">
        <f t="shared" ref="BU64:BU88" si="48">+BT64/BS64</f>
        <v>3.5849753694581281</v>
      </c>
      <c r="BV64" s="6">
        <v>859</v>
      </c>
      <c r="BW64" s="28">
        <v>2514</v>
      </c>
      <c r="BX64" s="11">
        <f t="shared" si="14"/>
        <v>2.9266589057043073</v>
      </c>
      <c r="BY64" s="39">
        <v>786</v>
      </c>
      <c r="BZ64" s="39">
        <v>2411</v>
      </c>
      <c r="CA64" s="38">
        <f t="shared" si="15"/>
        <v>3.0674300254452924</v>
      </c>
      <c r="CB64" s="131">
        <v>201</v>
      </c>
      <c r="CC64" s="132">
        <v>689</v>
      </c>
      <c r="CD64" s="165">
        <f t="shared" si="16"/>
        <v>3.427860696517413</v>
      </c>
      <c r="CE64" s="33">
        <v>158</v>
      </c>
      <c r="CF64" s="39">
        <v>147</v>
      </c>
      <c r="CG64" s="11">
        <f t="shared" si="23"/>
        <v>0.930379746835443</v>
      </c>
      <c r="CH64" s="33">
        <v>160</v>
      </c>
      <c r="CI64" s="39">
        <v>539</v>
      </c>
      <c r="CJ64" s="11">
        <f t="shared" si="24"/>
        <v>3.3687499999999999</v>
      </c>
      <c r="CK64" s="33">
        <v>587</v>
      </c>
      <c r="CL64" s="39">
        <v>2033</v>
      </c>
      <c r="CM64" s="11">
        <f t="shared" ref="CM64:CM68" si="49">+CL64/CK64</f>
        <v>3.463373083475298</v>
      </c>
      <c r="CN64" s="33">
        <v>672</v>
      </c>
      <c r="CO64" s="39">
        <v>2441</v>
      </c>
      <c r="CP64" s="11">
        <f t="shared" ref="CP64:CP68" si="50">+CO64/CN64</f>
        <v>3.6324404761904763</v>
      </c>
    </row>
    <row r="65" spans="3:94">
      <c r="C65" s="18" t="s">
        <v>56</v>
      </c>
      <c r="D65" s="28" t="s">
        <v>57</v>
      </c>
      <c r="E65" s="10">
        <v>5</v>
      </c>
      <c r="F65" s="10" t="s">
        <v>24</v>
      </c>
      <c r="G65" s="10">
        <v>32</v>
      </c>
      <c r="H65" s="111">
        <f t="shared" si="35"/>
        <v>2894</v>
      </c>
      <c r="I65" s="112">
        <f t="shared" si="35"/>
        <v>10043</v>
      </c>
      <c r="J65" s="150">
        <f t="shared" si="2"/>
        <v>3.4702833448514165</v>
      </c>
      <c r="K65" s="171">
        <f t="shared" si="36"/>
        <v>3153</v>
      </c>
      <c r="L65" s="93">
        <f t="shared" si="37"/>
        <v>10728</v>
      </c>
      <c r="M65" s="178">
        <f t="shared" si="38"/>
        <v>3.4024738344433874</v>
      </c>
      <c r="N65" s="18">
        <f t="shared" si="39"/>
        <v>1528</v>
      </c>
      <c r="O65" s="7">
        <f t="shared" si="40"/>
        <v>5209</v>
      </c>
      <c r="P65" s="160">
        <f t="shared" si="41"/>
        <v>3.4090314136125652</v>
      </c>
      <c r="Q65" s="7">
        <v>775</v>
      </c>
      <c r="R65" s="7">
        <v>2530</v>
      </c>
      <c r="S65" s="11">
        <f t="shared" si="42"/>
        <v>3.2645161290322582</v>
      </c>
      <c r="T65" s="6">
        <v>292</v>
      </c>
      <c r="U65" s="28">
        <v>1096</v>
      </c>
      <c r="V65" s="11">
        <f t="shared" si="43"/>
        <v>3.7534246575342465</v>
      </c>
      <c r="W65" s="6">
        <v>350</v>
      </c>
      <c r="X65" s="28">
        <v>1240</v>
      </c>
      <c r="Y65" s="11">
        <f t="shared" si="44"/>
        <v>3.5428571428571427</v>
      </c>
      <c r="Z65" s="6">
        <v>111</v>
      </c>
      <c r="AA65" s="28">
        <v>343</v>
      </c>
      <c r="AB65" s="11">
        <f t="shared" si="45"/>
        <v>3.0900900900900901</v>
      </c>
      <c r="AJ65" s="50"/>
      <c r="AT65" s="7">
        <v>829</v>
      </c>
      <c r="AU65" s="26">
        <v>2638</v>
      </c>
      <c r="AV65" s="38">
        <f t="shared" si="46"/>
        <v>3.1821471652593485</v>
      </c>
      <c r="AW65" s="33">
        <v>541</v>
      </c>
      <c r="AX65" s="39">
        <v>1864</v>
      </c>
      <c r="AY65" s="11">
        <f t="shared" si="7"/>
        <v>3.44547134935305</v>
      </c>
      <c r="AZ65" s="51">
        <v>230</v>
      </c>
      <c r="BA65" s="51">
        <v>850</v>
      </c>
      <c r="BB65" s="57">
        <f t="shared" si="8"/>
        <v>3.6956521739130435</v>
      </c>
      <c r="BC65" s="33">
        <v>202</v>
      </c>
      <c r="BD65" s="39">
        <v>707</v>
      </c>
      <c r="BE65" s="11">
        <f t="shared" si="22"/>
        <v>3.5</v>
      </c>
      <c r="BF65" s="6">
        <v>0</v>
      </c>
      <c r="BG65" s="39">
        <v>0</v>
      </c>
      <c r="BH65" s="38"/>
      <c r="BI65" s="33">
        <v>156</v>
      </c>
      <c r="BJ65" s="39">
        <v>664</v>
      </c>
      <c r="BK65" s="11">
        <f t="shared" si="10"/>
        <v>4.2564102564102564</v>
      </c>
      <c r="BL65" s="6">
        <v>356</v>
      </c>
      <c r="BM65" s="7">
        <v>1345</v>
      </c>
      <c r="BN65" s="11">
        <f t="shared" si="47"/>
        <v>3.7780898876404496</v>
      </c>
      <c r="BO65" s="6">
        <v>580</v>
      </c>
      <c r="BP65" s="28">
        <v>1975</v>
      </c>
      <c r="BQ65" s="11">
        <f t="shared" si="12"/>
        <v>3.4051724137931036</v>
      </c>
      <c r="BS65" s="7">
        <v>510</v>
      </c>
      <c r="BT65" s="7">
        <v>1772</v>
      </c>
      <c r="BU65" s="11">
        <f t="shared" si="48"/>
        <v>3.4745098039215687</v>
      </c>
      <c r="BV65" s="6">
        <v>883</v>
      </c>
      <c r="BW65" s="28">
        <v>2800</v>
      </c>
      <c r="BX65" s="11">
        <f t="shared" si="14"/>
        <v>3.1710079275198186</v>
      </c>
      <c r="BY65" s="39">
        <v>655</v>
      </c>
      <c r="BZ65" s="39">
        <v>2100</v>
      </c>
      <c r="CA65" s="38">
        <f t="shared" si="15"/>
        <v>3.2061068702290076</v>
      </c>
      <c r="CB65" s="33"/>
      <c r="CC65" s="39"/>
      <c r="CD65" s="38" t="e">
        <f t="shared" si="16"/>
        <v>#DIV/0!</v>
      </c>
      <c r="CE65" s="33"/>
      <c r="CF65" s="39"/>
      <c r="CG65" s="11" t="e">
        <f t="shared" si="23"/>
        <v>#DIV/0!</v>
      </c>
      <c r="CH65" s="33">
        <v>192</v>
      </c>
      <c r="CI65" s="39">
        <v>551</v>
      </c>
      <c r="CJ65" s="11">
        <f t="shared" si="24"/>
        <v>2.8697916666666665</v>
      </c>
      <c r="CK65" s="33">
        <v>391</v>
      </c>
      <c r="CL65" s="39">
        <v>1440</v>
      </c>
      <c r="CM65" s="11">
        <f t="shared" si="49"/>
        <v>3.6828644501278771</v>
      </c>
      <c r="CN65" s="33">
        <v>522</v>
      </c>
      <c r="CO65" s="39">
        <v>2065</v>
      </c>
      <c r="CP65" s="11">
        <f t="shared" si="50"/>
        <v>3.9559386973180075</v>
      </c>
    </row>
    <row r="66" spans="3:94">
      <c r="C66" s="18" t="s">
        <v>73</v>
      </c>
      <c r="D66" s="28" t="s">
        <v>23</v>
      </c>
      <c r="E66" s="10">
        <v>7.5</v>
      </c>
      <c r="F66" s="10" t="s">
        <v>24</v>
      </c>
      <c r="G66" s="10"/>
      <c r="H66" s="111">
        <f t="shared" si="35"/>
        <v>4395</v>
      </c>
      <c r="I66" s="112">
        <f t="shared" si="35"/>
        <v>14127</v>
      </c>
      <c r="J66" s="150">
        <f t="shared" si="2"/>
        <v>3.214334470989761</v>
      </c>
      <c r="K66" s="171">
        <f t="shared" si="36"/>
        <v>4411</v>
      </c>
      <c r="L66" s="93">
        <f t="shared" si="37"/>
        <v>14197</v>
      </c>
      <c r="M66" s="178">
        <f t="shared" si="38"/>
        <v>3.218544547721605</v>
      </c>
      <c r="N66" s="18">
        <f t="shared" si="39"/>
        <v>2479</v>
      </c>
      <c r="O66" s="7">
        <f t="shared" si="40"/>
        <v>8737</v>
      </c>
      <c r="P66" s="160">
        <f t="shared" si="41"/>
        <v>3.5244050020169424</v>
      </c>
      <c r="Q66" s="7">
        <v>849</v>
      </c>
      <c r="R66" s="7">
        <v>2946</v>
      </c>
      <c r="S66" s="11">
        <f t="shared" si="42"/>
        <v>3.4699646643109539</v>
      </c>
      <c r="T66" s="6">
        <v>646</v>
      </c>
      <c r="U66" s="28">
        <v>2288</v>
      </c>
      <c r="V66" s="11">
        <f t="shared" si="43"/>
        <v>3.541795665634675</v>
      </c>
      <c r="W66" s="6">
        <v>579</v>
      </c>
      <c r="X66" s="28">
        <v>2157</v>
      </c>
      <c r="Y66" s="11">
        <f t="shared" si="44"/>
        <v>3.7253886010362693</v>
      </c>
      <c r="Z66" s="6">
        <v>405</v>
      </c>
      <c r="AA66" s="28">
        <v>1346</v>
      </c>
      <c r="AB66" s="11">
        <f t="shared" si="45"/>
        <v>3.3234567901234566</v>
      </c>
      <c r="AJ66" s="50"/>
      <c r="AT66" s="7">
        <v>933</v>
      </c>
      <c r="AU66" s="26">
        <v>2804</v>
      </c>
      <c r="AV66" s="38">
        <f t="shared" si="46"/>
        <v>3.005359056806002</v>
      </c>
      <c r="AW66" s="33">
        <v>671</v>
      </c>
      <c r="AX66" s="39">
        <v>2337</v>
      </c>
      <c r="AY66" s="11">
        <f t="shared" si="7"/>
        <v>3.4828614008941878</v>
      </c>
      <c r="AZ66" s="51">
        <v>518</v>
      </c>
      <c r="BA66" s="51">
        <v>1744</v>
      </c>
      <c r="BB66" s="57">
        <f t="shared" si="8"/>
        <v>3.3667953667953667</v>
      </c>
      <c r="BC66" s="33">
        <v>443</v>
      </c>
      <c r="BD66" s="39">
        <v>1358</v>
      </c>
      <c r="BE66" s="11">
        <f t="shared" si="22"/>
        <v>3.0654627539503387</v>
      </c>
      <c r="BF66" s="6">
        <v>495</v>
      </c>
      <c r="BG66" s="39">
        <v>1321</v>
      </c>
      <c r="BH66" s="38">
        <f t="shared" si="9"/>
        <v>2.6686868686868688</v>
      </c>
      <c r="BI66" s="33">
        <v>221</v>
      </c>
      <c r="BJ66" s="39">
        <v>806</v>
      </c>
      <c r="BK66" s="11">
        <f t="shared" si="10"/>
        <v>3.6470588235294117</v>
      </c>
      <c r="BL66" s="6">
        <v>512</v>
      </c>
      <c r="BM66" s="7">
        <v>1779</v>
      </c>
      <c r="BN66" s="11">
        <f t="shared" si="47"/>
        <v>3.474609375</v>
      </c>
      <c r="BO66" s="6">
        <v>602</v>
      </c>
      <c r="BP66" s="28">
        <v>1978</v>
      </c>
      <c r="BQ66" s="11">
        <f t="shared" si="12"/>
        <v>3.2857142857142856</v>
      </c>
      <c r="BS66" s="7">
        <v>641</v>
      </c>
      <c r="BT66" s="7">
        <v>2178</v>
      </c>
      <c r="BU66" s="11">
        <f t="shared" si="48"/>
        <v>3.3978159126365055</v>
      </c>
      <c r="BV66" s="6">
        <v>788</v>
      </c>
      <c r="BW66" s="28">
        <v>2339</v>
      </c>
      <c r="BX66" s="11">
        <f t="shared" si="14"/>
        <v>2.968274111675127</v>
      </c>
      <c r="BY66" s="39">
        <v>734</v>
      </c>
      <c r="BZ66" s="39">
        <v>2256</v>
      </c>
      <c r="CA66" s="38">
        <f t="shared" si="15"/>
        <v>3.0735694822888284</v>
      </c>
      <c r="CB66" s="33">
        <v>272</v>
      </c>
      <c r="CC66" s="39">
        <v>901</v>
      </c>
      <c r="CD66" s="38">
        <f t="shared" si="16"/>
        <v>3.3125</v>
      </c>
      <c r="CE66" s="33">
        <v>535</v>
      </c>
      <c r="CF66" s="39">
        <v>1412</v>
      </c>
      <c r="CG66" s="11">
        <f t="shared" si="23"/>
        <v>2.6392523364485982</v>
      </c>
      <c r="CH66" s="33">
        <v>275</v>
      </c>
      <c r="CI66" s="39">
        <v>860</v>
      </c>
      <c r="CJ66" s="11">
        <f t="shared" si="24"/>
        <v>3.1272727272727274</v>
      </c>
      <c r="CK66" s="33">
        <v>549</v>
      </c>
      <c r="CL66" s="39">
        <v>1976</v>
      </c>
      <c r="CM66" s="11">
        <f t="shared" si="49"/>
        <v>3.5992714025500909</v>
      </c>
      <c r="CN66" s="33">
        <v>617</v>
      </c>
      <c r="CO66" s="39">
        <v>2275</v>
      </c>
      <c r="CP66" s="11">
        <f t="shared" si="50"/>
        <v>3.6871961102106967</v>
      </c>
    </row>
    <row r="67" spans="3:94">
      <c r="C67" s="18" t="s">
        <v>111</v>
      </c>
      <c r="D67" s="28" t="s">
        <v>180</v>
      </c>
      <c r="E67" s="10">
        <v>5</v>
      </c>
      <c r="F67" s="10" t="s">
        <v>24</v>
      </c>
      <c r="G67" s="10" t="s">
        <v>99</v>
      </c>
      <c r="H67" s="137">
        <f t="shared" si="35"/>
        <v>870</v>
      </c>
      <c r="I67" s="138">
        <f t="shared" si="35"/>
        <v>3682</v>
      </c>
      <c r="J67" s="149">
        <f t="shared" si="2"/>
        <v>4.2321839080459771</v>
      </c>
      <c r="K67" s="171">
        <f t="shared" si="36"/>
        <v>2365</v>
      </c>
      <c r="L67" s="93">
        <f t="shared" si="37"/>
        <v>8641</v>
      </c>
      <c r="M67" s="178">
        <f t="shared" si="38"/>
        <v>3.6536997885835096</v>
      </c>
      <c r="N67" s="18">
        <f t="shared" si="39"/>
        <v>1032</v>
      </c>
      <c r="O67" s="7">
        <f t="shared" si="40"/>
        <v>4139</v>
      </c>
      <c r="P67" s="160">
        <f t="shared" si="41"/>
        <v>4.0106589147286824</v>
      </c>
      <c r="Q67" s="7">
        <v>479</v>
      </c>
      <c r="R67" s="28">
        <v>1795</v>
      </c>
      <c r="S67" s="11">
        <f t="shared" si="42"/>
        <v>3.7473903966597075</v>
      </c>
      <c r="T67" s="6">
        <v>313</v>
      </c>
      <c r="U67" s="28">
        <v>1289</v>
      </c>
      <c r="V67" s="11">
        <f t="shared" si="43"/>
        <v>4.118210862619808</v>
      </c>
      <c r="W67" s="6">
        <v>240</v>
      </c>
      <c r="X67" s="28">
        <v>1055</v>
      </c>
      <c r="Y67" s="11">
        <f t="shared" si="44"/>
        <v>4.395833333333333</v>
      </c>
      <c r="Z67" s="6"/>
      <c r="AA67" s="28"/>
      <c r="AB67" s="11" t="s">
        <v>193</v>
      </c>
      <c r="AJ67" s="50"/>
      <c r="AT67" s="7"/>
      <c r="AU67" s="26"/>
      <c r="AV67" s="38"/>
      <c r="AW67" s="33"/>
      <c r="AX67" s="39"/>
      <c r="AY67" s="11"/>
      <c r="AZ67" s="51"/>
      <c r="BA67" s="51"/>
      <c r="BB67" s="57"/>
      <c r="BC67" s="33"/>
      <c r="BD67" s="39"/>
      <c r="BE67" s="11"/>
      <c r="BF67" s="6"/>
      <c r="BG67" s="39"/>
      <c r="BH67" s="38"/>
      <c r="BI67" s="33">
        <v>125</v>
      </c>
      <c r="BJ67" s="39">
        <v>495</v>
      </c>
      <c r="BK67" s="11">
        <f>+BJ67/BI67</f>
        <v>3.96</v>
      </c>
      <c r="BL67" s="6">
        <v>294</v>
      </c>
      <c r="BM67" s="7">
        <v>1315</v>
      </c>
      <c r="BN67" s="11">
        <f t="shared" si="47"/>
        <v>4.4727891156462585</v>
      </c>
      <c r="BO67" s="6">
        <v>451</v>
      </c>
      <c r="BP67" s="28">
        <v>1872</v>
      </c>
      <c r="BQ67" s="11">
        <f t="shared" si="12"/>
        <v>4.1507760532150773</v>
      </c>
      <c r="BS67" s="7">
        <v>351</v>
      </c>
      <c r="BT67" s="7">
        <v>1497</v>
      </c>
      <c r="BU67" s="11">
        <f t="shared" si="48"/>
        <v>4.2649572649572649</v>
      </c>
      <c r="BV67" s="6">
        <v>449</v>
      </c>
      <c r="BW67" s="28">
        <v>1587</v>
      </c>
      <c r="BX67" s="11">
        <f t="shared" si="14"/>
        <v>3.5345211581291758</v>
      </c>
      <c r="BY67" s="39">
        <v>449</v>
      </c>
      <c r="BZ67" s="39">
        <v>1587</v>
      </c>
      <c r="CA67" s="38">
        <f t="shared" si="15"/>
        <v>3.5345211581291758</v>
      </c>
      <c r="CB67" s="33"/>
      <c r="CC67" s="39"/>
      <c r="CD67" s="38" t="e">
        <f t="shared" si="16"/>
        <v>#DIV/0!</v>
      </c>
      <c r="CE67" s="33">
        <v>274</v>
      </c>
      <c r="CF67" s="39">
        <v>664</v>
      </c>
      <c r="CG67" s="11">
        <f t="shared" si="23"/>
        <v>2.4233576642335768</v>
      </c>
      <c r="CH67" s="33">
        <v>132</v>
      </c>
      <c r="CI67" s="39">
        <v>486</v>
      </c>
      <c r="CJ67" s="11">
        <f t="shared" si="24"/>
        <v>3.6818181818181817</v>
      </c>
      <c r="CK67" s="33">
        <v>371</v>
      </c>
      <c r="CL67" s="39">
        <v>1470</v>
      </c>
      <c r="CM67" s="11">
        <f t="shared" si="49"/>
        <v>3.9622641509433962</v>
      </c>
      <c r="CN67" s="33">
        <v>339</v>
      </c>
      <c r="CO67" s="39">
        <v>1350</v>
      </c>
      <c r="CP67" s="11">
        <f t="shared" si="50"/>
        <v>3.9823008849557522</v>
      </c>
    </row>
    <row r="68" spans="3:94">
      <c r="C68" s="18" t="s">
        <v>148</v>
      </c>
      <c r="D68" s="28" t="s">
        <v>149</v>
      </c>
      <c r="E68" s="10">
        <v>5</v>
      </c>
      <c r="F68" s="10" t="s">
        <v>24</v>
      </c>
      <c r="G68" s="10">
        <v>28</v>
      </c>
      <c r="H68" s="137"/>
      <c r="I68" s="138"/>
      <c r="J68" s="149"/>
      <c r="K68" s="171">
        <f t="shared" si="36"/>
        <v>2488</v>
      </c>
      <c r="L68" s="93">
        <f t="shared" si="37"/>
        <v>10198</v>
      </c>
      <c r="M68" s="178">
        <f t="shared" si="38"/>
        <v>4.0988745980707399</v>
      </c>
      <c r="N68" s="18">
        <f t="shared" si="39"/>
        <v>0</v>
      </c>
      <c r="O68" s="7">
        <f t="shared" si="40"/>
        <v>0</v>
      </c>
      <c r="P68" s="160" t="e">
        <f t="shared" si="41"/>
        <v>#DIV/0!</v>
      </c>
      <c r="Q68" s="7"/>
      <c r="R68" s="7"/>
      <c r="S68" s="11" t="e">
        <f t="shared" si="42"/>
        <v>#DIV/0!</v>
      </c>
      <c r="T68" s="6"/>
      <c r="U68" s="7"/>
      <c r="V68" s="11" t="e">
        <f t="shared" si="43"/>
        <v>#DIV/0!</v>
      </c>
      <c r="W68" s="6"/>
      <c r="X68" s="7"/>
      <c r="Y68" s="11" t="e">
        <f t="shared" si="44"/>
        <v>#DIV/0!</v>
      </c>
      <c r="Z68" s="6"/>
      <c r="AA68" s="7"/>
      <c r="AB68" s="11" t="s">
        <v>193</v>
      </c>
      <c r="AJ68" s="50"/>
      <c r="AT68" s="7"/>
      <c r="AU68" s="26"/>
      <c r="AV68" s="38"/>
      <c r="AW68" s="33"/>
      <c r="AX68" s="39"/>
      <c r="AY68" s="11"/>
      <c r="AZ68" s="51"/>
      <c r="BA68" s="51"/>
      <c r="BB68" s="57"/>
      <c r="BC68" s="33"/>
      <c r="BD68" s="39"/>
      <c r="BE68" s="11"/>
      <c r="BF68" s="6"/>
      <c r="BG68" s="39"/>
      <c r="BH68" s="38"/>
      <c r="BI68" s="33"/>
      <c r="BJ68" s="39"/>
      <c r="BK68" s="11"/>
      <c r="BL68" s="6"/>
      <c r="BM68" s="7"/>
      <c r="BN68" s="11"/>
      <c r="BO68" s="6"/>
      <c r="BP68" s="28"/>
      <c r="BQ68" s="11"/>
      <c r="BS68" s="28">
        <v>358</v>
      </c>
      <c r="BT68" s="28">
        <v>1464</v>
      </c>
      <c r="BU68" s="11">
        <f>+BT68/BS68</f>
        <v>4.0893854748603351</v>
      </c>
      <c r="BV68" s="6">
        <v>535</v>
      </c>
      <c r="BW68" s="28">
        <v>2149</v>
      </c>
      <c r="BX68" s="11">
        <f>+BW68/BV68</f>
        <v>4.0168224299065418</v>
      </c>
      <c r="BY68" s="39">
        <v>418</v>
      </c>
      <c r="BZ68" s="39">
        <v>1894</v>
      </c>
      <c r="CA68" s="38">
        <f t="shared" si="15"/>
        <v>4.5311004784688995</v>
      </c>
      <c r="CB68" s="33">
        <v>86</v>
      </c>
      <c r="CC68" s="39">
        <v>416</v>
      </c>
      <c r="CD68" s="38">
        <f t="shared" si="16"/>
        <v>4.8372093023255811</v>
      </c>
      <c r="CE68" s="33">
        <v>176</v>
      </c>
      <c r="CF68" s="39">
        <v>557</v>
      </c>
      <c r="CG68" s="11">
        <f t="shared" si="23"/>
        <v>3.1647727272727271</v>
      </c>
      <c r="CH68" s="33">
        <v>204</v>
      </c>
      <c r="CI68" s="39">
        <v>798</v>
      </c>
      <c r="CJ68" s="11">
        <f t="shared" si="24"/>
        <v>3.9117647058823528</v>
      </c>
      <c r="CK68" s="33">
        <v>347</v>
      </c>
      <c r="CL68" s="39">
        <v>1386</v>
      </c>
      <c r="CM68" s="11">
        <f t="shared" si="49"/>
        <v>3.994236311239193</v>
      </c>
      <c r="CN68" s="33">
        <v>364</v>
      </c>
      <c r="CO68" s="39">
        <v>1534</v>
      </c>
      <c r="CP68" s="11">
        <f t="shared" si="50"/>
        <v>4.2142857142857144</v>
      </c>
    </row>
    <row r="69" spans="3:94">
      <c r="H69" s="137"/>
      <c r="I69" s="138"/>
      <c r="J69" s="149"/>
      <c r="K69" s="162">
        <f t="shared" si="36"/>
        <v>0</v>
      </c>
      <c r="L69" s="39"/>
      <c r="M69" s="38"/>
      <c r="N69" s="18"/>
      <c r="O69" s="7"/>
      <c r="P69" s="160"/>
      <c r="Q69" s="7"/>
      <c r="R69" s="7"/>
      <c r="S69" s="11"/>
      <c r="T69" s="6"/>
      <c r="U69" s="7"/>
      <c r="V69" s="11"/>
      <c r="W69" s="6"/>
      <c r="X69" s="7"/>
      <c r="Y69" s="11"/>
      <c r="Z69" s="6"/>
      <c r="AA69" s="7"/>
      <c r="AB69" s="11"/>
      <c r="AJ69" s="50"/>
      <c r="AT69" s="7"/>
      <c r="AU69" s="26"/>
      <c r="AV69" s="38"/>
      <c r="AW69" s="33"/>
      <c r="AX69" s="39"/>
      <c r="AY69" s="11"/>
      <c r="AZ69" s="51"/>
      <c r="BA69" s="51"/>
      <c r="BB69" s="57"/>
      <c r="BC69" s="33"/>
      <c r="BD69" s="39"/>
      <c r="BE69" s="11"/>
      <c r="BF69" s="6"/>
      <c r="BG69" s="39"/>
      <c r="BH69" s="38"/>
      <c r="BI69" s="33"/>
      <c r="BJ69" s="39"/>
      <c r="BK69" s="11"/>
      <c r="BL69" s="6"/>
      <c r="BM69" s="7"/>
      <c r="BN69" s="11"/>
      <c r="BO69" s="6"/>
      <c r="BP69" s="28"/>
      <c r="BQ69" s="11"/>
      <c r="BS69" s="28"/>
      <c r="BT69" s="28"/>
      <c r="BU69" s="11"/>
      <c r="BV69" s="6"/>
      <c r="BW69" s="28"/>
      <c r="BX69" s="11"/>
      <c r="BY69" s="39"/>
      <c r="BZ69" s="39"/>
      <c r="CA69" s="38"/>
      <c r="CB69" s="33"/>
      <c r="CC69" s="39"/>
      <c r="CD69" s="38"/>
    </row>
    <row r="70" spans="3:94">
      <c r="C70" s="18"/>
      <c r="D70" s="28"/>
      <c r="E70" s="10"/>
      <c r="F70" s="10"/>
      <c r="G70" s="10"/>
      <c r="H70" s="137"/>
      <c r="I70" s="138"/>
      <c r="J70" s="149"/>
      <c r="K70" s="162">
        <f t="shared" si="36"/>
        <v>0</v>
      </c>
      <c r="L70" s="39"/>
      <c r="M70" s="38"/>
      <c r="N70" s="18"/>
      <c r="O70" s="7"/>
      <c r="P70" s="160"/>
      <c r="Q70" s="7"/>
      <c r="R70" s="7"/>
      <c r="S70" s="11"/>
      <c r="T70" s="6"/>
      <c r="U70" s="7"/>
      <c r="V70" s="11"/>
      <c r="W70" s="6"/>
      <c r="X70" s="7"/>
      <c r="Y70" s="11"/>
      <c r="Z70" s="6"/>
      <c r="AA70" s="7"/>
      <c r="AB70" s="11"/>
      <c r="AJ70" s="50"/>
      <c r="AT70" s="7"/>
      <c r="AU70" s="26"/>
      <c r="AV70" s="38"/>
      <c r="AW70" s="33"/>
      <c r="AX70" s="39"/>
      <c r="AY70" s="11"/>
      <c r="AZ70" s="51"/>
      <c r="BA70" s="51"/>
      <c r="BB70" s="57"/>
      <c r="BC70" s="33"/>
      <c r="BD70" s="39"/>
      <c r="BE70" s="11"/>
      <c r="BF70" s="6"/>
      <c r="BG70" s="39"/>
      <c r="BH70" s="38"/>
      <c r="BI70" s="33"/>
      <c r="BJ70" s="39"/>
      <c r="BK70" s="11"/>
      <c r="BL70" s="6"/>
      <c r="BM70" s="7"/>
      <c r="BN70" s="11"/>
      <c r="BO70" s="6"/>
      <c r="BP70" s="7"/>
      <c r="BQ70" s="11"/>
      <c r="BS70" s="7"/>
      <c r="BT70" s="7"/>
      <c r="BU70" s="11"/>
      <c r="BV70" s="6"/>
      <c r="BW70" s="7"/>
      <c r="BX70" s="11"/>
      <c r="BY70" s="39"/>
      <c r="BZ70" s="39"/>
      <c r="CA70" s="38"/>
      <c r="CB70" s="33"/>
      <c r="CC70" s="39"/>
      <c r="CD70" s="38"/>
      <c r="CE70" s="33"/>
      <c r="CF70" s="39"/>
      <c r="CG70" s="11"/>
      <c r="CH70" s="33"/>
      <c r="CI70" s="39"/>
      <c r="CJ70" s="11"/>
      <c r="CK70" s="33"/>
      <c r="CL70" s="39"/>
      <c r="CM70" s="11"/>
      <c r="CN70" s="33"/>
      <c r="CO70" s="39"/>
      <c r="CP70" s="11"/>
    </row>
    <row r="71" spans="3:94">
      <c r="C71" s="32" t="s">
        <v>37</v>
      </c>
      <c r="D71" s="7"/>
      <c r="E71" s="7"/>
      <c r="F71" s="10"/>
      <c r="G71" s="10"/>
      <c r="H71" s="137"/>
      <c r="I71" s="138"/>
      <c r="J71" s="149"/>
      <c r="K71" s="162">
        <f t="shared" si="36"/>
        <v>0</v>
      </c>
      <c r="L71" s="39"/>
      <c r="M71" s="38"/>
      <c r="N71" s="18"/>
      <c r="O71" s="7"/>
      <c r="P71" s="160"/>
      <c r="Q71" s="7"/>
      <c r="R71" s="7"/>
      <c r="S71" s="11"/>
      <c r="T71" s="6"/>
      <c r="U71" s="7"/>
      <c r="V71" s="11"/>
      <c r="W71" s="6"/>
      <c r="X71" s="7"/>
      <c r="Y71" s="11"/>
      <c r="Z71" s="6"/>
      <c r="AA71" s="7"/>
      <c r="AB71" s="11"/>
      <c r="AJ71" s="50"/>
      <c r="AT71" s="7"/>
      <c r="AU71" s="26"/>
      <c r="AV71" s="38"/>
      <c r="AW71" s="33"/>
      <c r="AX71" s="39"/>
      <c r="AY71" s="11"/>
      <c r="AZ71" s="51"/>
      <c r="BA71" s="51"/>
      <c r="BB71" s="57"/>
      <c r="BC71" s="33"/>
      <c r="BD71" s="39"/>
      <c r="BE71" s="11"/>
      <c r="BF71" s="6"/>
      <c r="BG71" s="39"/>
      <c r="BH71" s="38"/>
      <c r="BI71" s="33"/>
      <c r="BJ71" s="39"/>
      <c r="BK71" s="11"/>
      <c r="BL71" s="6"/>
      <c r="BM71" s="7"/>
      <c r="BN71" s="11"/>
      <c r="BO71" s="6"/>
      <c r="BP71" s="7"/>
      <c r="BQ71" s="11"/>
      <c r="BS71" s="7"/>
      <c r="BT71" s="7"/>
      <c r="BU71" s="11"/>
      <c r="BV71" s="6"/>
      <c r="BW71" s="7"/>
      <c r="BX71" s="11"/>
      <c r="BY71" s="39"/>
      <c r="BZ71" s="39"/>
      <c r="CA71" s="38"/>
      <c r="CB71" s="33"/>
      <c r="CC71" s="39"/>
      <c r="CD71" s="38"/>
      <c r="CE71" s="33"/>
      <c r="CF71" s="39"/>
      <c r="CG71" s="11"/>
      <c r="CH71" s="33"/>
      <c r="CI71" s="39"/>
      <c r="CJ71" s="11"/>
      <c r="CK71" s="33"/>
      <c r="CL71" s="39"/>
      <c r="CM71" s="11"/>
      <c r="CN71" s="33"/>
      <c r="CO71" s="39"/>
      <c r="CP71" s="11"/>
    </row>
    <row r="72" spans="3:94">
      <c r="C72" s="18" t="s">
        <v>88</v>
      </c>
      <c r="D72" s="28" t="s">
        <v>23</v>
      </c>
      <c r="E72" s="10">
        <v>7.5</v>
      </c>
      <c r="F72" s="10" t="s">
        <v>48</v>
      </c>
      <c r="G72" s="10"/>
      <c r="H72" s="111">
        <f t="shared" ref="H72:I76" si="51">+SUM(AT72,AW72,AZ72,BC72,BF72,BI72,BL72,BO72)</f>
        <v>1202</v>
      </c>
      <c r="I72" s="112">
        <f t="shared" si="51"/>
        <v>3786</v>
      </c>
      <c r="J72" s="150">
        <f t="shared" si="2"/>
        <v>3.1497504159733776</v>
      </c>
      <c r="K72" s="171">
        <f t="shared" si="36"/>
        <v>1258</v>
      </c>
      <c r="L72" s="93">
        <f t="shared" si="37"/>
        <v>3861</v>
      </c>
      <c r="M72" s="178">
        <f t="shared" si="38"/>
        <v>3.0691573926868045</v>
      </c>
      <c r="N72" s="18">
        <f t="shared" si="39"/>
        <v>546</v>
      </c>
      <c r="O72" s="7">
        <f t="shared" si="40"/>
        <v>1633</v>
      </c>
      <c r="P72" s="160">
        <f t="shared" si="41"/>
        <v>2.9908424908424909</v>
      </c>
      <c r="Q72" s="7">
        <v>165</v>
      </c>
      <c r="R72" s="7">
        <v>461</v>
      </c>
      <c r="S72" s="11">
        <f t="shared" si="42"/>
        <v>2.7939393939393939</v>
      </c>
      <c r="T72" s="6">
        <v>134</v>
      </c>
      <c r="U72" s="28">
        <v>405</v>
      </c>
      <c r="V72" s="11">
        <f t="shared" ref="V72:V88" si="52">+U72/T72</f>
        <v>3.0223880597014925</v>
      </c>
      <c r="W72" s="6">
        <v>127</v>
      </c>
      <c r="X72" s="28">
        <v>399</v>
      </c>
      <c r="Y72" s="11">
        <f t="shared" ref="Y72:Y88" si="53">+X72/W72</f>
        <v>3.1417322834645671</v>
      </c>
      <c r="Z72" s="6">
        <v>120</v>
      </c>
      <c r="AA72" s="28">
        <v>368</v>
      </c>
      <c r="AB72" s="11">
        <f t="shared" ref="AB72:AB86" si="54">+AA72/Z72</f>
        <v>3.0666666666666669</v>
      </c>
      <c r="AJ72" s="50"/>
      <c r="AT72" s="7">
        <v>157</v>
      </c>
      <c r="AU72" s="26">
        <v>435</v>
      </c>
      <c r="AV72" s="38">
        <f t="shared" ref="AV72:AV73" si="55">+AU72/AT72</f>
        <v>2.7707006369426752</v>
      </c>
      <c r="AW72" s="33">
        <v>128</v>
      </c>
      <c r="AX72" s="39">
        <v>383</v>
      </c>
      <c r="AY72" s="11">
        <f t="shared" si="7"/>
        <v>2.9921875</v>
      </c>
      <c r="AZ72" s="51">
        <v>125</v>
      </c>
      <c r="BA72" s="51">
        <v>391</v>
      </c>
      <c r="BB72" s="57">
        <f t="shared" si="8"/>
        <v>3.1280000000000001</v>
      </c>
      <c r="BC72" s="33">
        <v>115</v>
      </c>
      <c r="BD72" s="39">
        <v>354</v>
      </c>
      <c r="BE72" s="11">
        <f t="shared" si="22"/>
        <v>3.0782608695652174</v>
      </c>
      <c r="BF72" s="6">
        <v>327</v>
      </c>
      <c r="BG72" s="39">
        <v>1108</v>
      </c>
      <c r="BH72" s="38">
        <f t="shared" si="9"/>
        <v>3.3883792048929662</v>
      </c>
      <c r="BI72" s="33">
        <v>97</v>
      </c>
      <c r="BJ72" s="39">
        <v>322</v>
      </c>
      <c r="BK72" s="11">
        <f t="shared" si="10"/>
        <v>3.3195876288659796</v>
      </c>
      <c r="BL72" s="6">
        <v>113</v>
      </c>
      <c r="BM72" s="7">
        <v>370</v>
      </c>
      <c r="BN72" s="11">
        <f t="shared" si="47"/>
        <v>3.2743362831858409</v>
      </c>
      <c r="BO72" s="6">
        <v>140</v>
      </c>
      <c r="BP72" s="28">
        <v>423</v>
      </c>
      <c r="BQ72" s="11">
        <f t="shared" si="12"/>
        <v>3.0214285714285714</v>
      </c>
      <c r="BS72" s="7">
        <v>131</v>
      </c>
      <c r="BT72" s="7">
        <v>409</v>
      </c>
      <c r="BU72" s="11">
        <f t="shared" si="48"/>
        <v>3.1221374045801529</v>
      </c>
      <c r="BV72" s="6">
        <v>113</v>
      </c>
      <c r="BW72" s="28">
        <v>326</v>
      </c>
      <c r="BX72" s="11">
        <f t="shared" si="14"/>
        <v>2.8849557522123894</v>
      </c>
      <c r="BY72" s="39">
        <v>97</v>
      </c>
      <c r="BZ72" s="39">
        <v>306</v>
      </c>
      <c r="CA72" s="38">
        <f t="shared" si="15"/>
        <v>3.1546391752577319</v>
      </c>
      <c r="CB72" s="33">
        <v>115</v>
      </c>
      <c r="CC72" s="39">
        <v>394</v>
      </c>
      <c r="CD72" s="38">
        <f t="shared" si="16"/>
        <v>3.4260869565217393</v>
      </c>
      <c r="CE72" s="33">
        <v>408</v>
      </c>
      <c r="CF72" s="39">
        <v>1276</v>
      </c>
      <c r="CG72" s="11">
        <f t="shared" si="23"/>
        <v>3.1274509803921569</v>
      </c>
      <c r="CH72" s="33">
        <v>115</v>
      </c>
      <c r="CI72" s="39">
        <v>343</v>
      </c>
      <c r="CJ72" s="11">
        <f t="shared" si="24"/>
        <v>2.982608695652174</v>
      </c>
      <c r="CK72" s="33">
        <v>121</v>
      </c>
      <c r="CL72" s="39">
        <v>363</v>
      </c>
      <c r="CM72" s="11">
        <f t="shared" ref="CM72:CM88" si="56">+CL72/CK72</f>
        <v>3</v>
      </c>
      <c r="CN72" s="33">
        <v>158</v>
      </c>
      <c r="CO72" s="39">
        <v>444</v>
      </c>
      <c r="CP72" s="11">
        <f t="shared" ref="CP72:CP88" si="57">+CO72/CN72</f>
        <v>2.8101265822784809</v>
      </c>
    </row>
    <row r="73" spans="3:94">
      <c r="C73" s="18" t="s">
        <v>61</v>
      </c>
      <c r="D73" s="28" t="s">
        <v>33</v>
      </c>
      <c r="E73" s="10">
        <v>8</v>
      </c>
      <c r="F73" s="10" t="s">
        <v>48</v>
      </c>
      <c r="G73" s="10"/>
      <c r="H73" s="111">
        <f t="shared" si="51"/>
        <v>371</v>
      </c>
      <c r="I73" s="112">
        <f t="shared" si="51"/>
        <v>985</v>
      </c>
      <c r="J73" s="150">
        <f t="shared" si="2"/>
        <v>2.6549865229110514</v>
      </c>
      <c r="K73" s="171">
        <f t="shared" si="36"/>
        <v>449</v>
      </c>
      <c r="L73" s="93">
        <f t="shared" si="37"/>
        <v>1181</v>
      </c>
      <c r="M73" s="178">
        <f t="shared" si="38"/>
        <v>2.6302895322939865</v>
      </c>
      <c r="N73" s="18">
        <f t="shared" si="39"/>
        <v>140</v>
      </c>
      <c r="O73" s="7">
        <f t="shared" si="40"/>
        <v>351</v>
      </c>
      <c r="P73" s="160">
        <f t="shared" si="41"/>
        <v>2.5071428571428571</v>
      </c>
      <c r="Q73" s="7">
        <v>86</v>
      </c>
      <c r="R73" s="7">
        <v>210</v>
      </c>
      <c r="S73" s="11">
        <f t="shared" si="42"/>
        <v>2.441860465116279</v>
      </c>
      <c r="T73" s="6">
        <v>54</v>
      </c>
      <c r="U73" s="28">
        <v>141</v>
      </c>
      <c r="V73" s="11">
        <f t="shared" si="52"/>
        <v>2.6111111111111112</v>
      </c>
      <c r="W73" s="6"/>
      <c r="X73" s="28"/>
      <c r="Y73" s="11" t="e">
        <f t="shared" si="53"/>
        <v>#DIV/0!</v>
      </c>
      <c r="Z73" s="6"/>
      <c r="AA73" s="28"/>
      <c r="AB73" s="11" t="e">
        <f t="shared" si="54"/>
        <v>#DIV/0!</v>
      </c>
      <c r="AJ73" s="50"/>
      <c r="AT73" s="7">
        <v>68</v>
      </c>
      <c r="AU73" s="26">
        <v>188</v>
      </c>
      <c r="AV73" s="38">
        <f t="shared" si="55"/>
        <v>2.7647058823529411</v>
      </c>
      <c r="AW73" s="33">
        <v>70</v>
      </c>
      <c r="AX73" s="39">
        <v>171</v>
      </c>
      <c r="AY73" s="11">
        <f t="shared" si="7"/>
        <v>2.4428571428571431</v>
      </c>
      <c r="AZ73" s="51">
        <v>17</v>
      </c>
      <c r="BA73" s="51">
        <v>45</v>
      </c>
      <c r="BB73" s="57">
        <f t="shared" si="8"/>
        <v>2.6470588235294117</v>
      </c>
      <c r="BC73" s="33">
        <v>6</v>
      </c>
      <c r="BD73" s="39">
        <v>15</v>
      </c>
      <c r="BE73" s="11">
        <f t="shared" si="22"/>
        <v>2.5</v>
      </c>
      <c r="BF73" s="6">
        <v>14</v>
      </c>
      <c r="BG73" s="39">
        <v>45</v>
      </c>
      <c r="BH73" s="38">
        <f t="shared" si="9"/>
        <v>3.2142857142857144</v>
      </c>
      <c r="BI73" s="33">
        <v>32</v>
      </c>
      <c r="BJ73" s="39">
        <v>102</v>
      </c>
      <c r="BK73" s="11">
        <f t="shared" si="10"/>
        <v>3.1875</v>
      </c>
      <c r="BL73" s="6">
        <v>73</v>
      </c>
      <c r="BM73" s="7">
        <v>204</v>
      </c>
      <c r="BN73" s="11">
        <f t="shared" si="47"/>
        <v>2.7945205479452055</v>
      </c>
      <c r="BO73" s="6">
        <v>91</v>
      </c>
      <c r="BP73" s="28">
        <v>215</v>
      </c>
      <c r="BQ73" s="11">
        <f t="shared" si="12"/>
        <v>2.3626373626373627</v>
      </c>
      <c r="BS73" s="7">
        <v>127</v>
      </c>
      <c r="BT73" s="7">
        <v>310</v>
      </c>
      <c r="BU73" s="11">
        <f t="shared" si="48"/>
        <v>2.4409448818897639</v>
      </c>
      <c r="BV73" s="6">
        <v>62</v>
      </c>
      <c r="BW73" s="28">
        <v>137</v>
      </c>
      <c r="BX73" s="11">
        <f t="shared" si="14"/>
        <v>2.2096774193548385</v>
      </c>
      <c r="BY73" s="39">
        <v>24</v>
      </c>
      <c r="BZ73" s="39">
        <v>61</v>
      </c>
      <c r="CA73" s="38">
        <f t="shared" si="15"/>
        <v>2.5416666666666665</v>
      </c>
      <c r="CB73" s="33">
        <v>12</v>
      </c>
      <c r="CC73" s="39">
        <v>36</v>
      </c>
      <c r="CD73" s="38">
        <f t="shared" si="16"/>
        <v>3</v>
      </c>
      <c r="CE73" s="33">
        <v>12</v>
      </c>
      <c r="CF73" s="39">
        <v>36</v>
      </c>
      <c r="CG73" s="11">
        <f t="shared" si="23"/>
        <v>3</v>
      </c>
      <c r="CH73" s="33">
        <v>38</v>
      </c>
      <c r="CI73" s="39">
        <v>124</v>
      </c>
      <c r="CJ73" s="11">
        <f t="shared" si="24"/>
        <v>3.263157894736842</v>
      </c>
      <c r="CK73" s="33">
        <v>72</v>
      </c>
      <c r="CL73" s="39">
        <v>192</v>
      </c>
      <c r="CM73" s="11">
        <f t="shared" si="56"/>
        <v>2.6666666666666665</v>
      </c>
      <c r="CN73" s="33">
        <v>102</v>
      </c>
      <c r="CO73" s="39">
        <v>285</v>
      </c>
      <c r="CP73" s="11">
        <f t="shared" si="57"/>
        <v>2.7941176470588234</v>
      </c>
    </row>
    <row r="74" spans="3:94">
      <c r="C74" s="18" t="s">
        <v>84</v>
      </c>
      <c r="D74" s="28" t="s">
        <v>33</v>
      </c>
      <c r="E74" s="10">
        <v>8</v>
      </c>
      <c r="F74" s="10" t="s">
        <v>48</v>
      </c>
      <c r="G74" s="7"/>
      <c r="H74" s="137">
        <f t="shared" si="51"/>
        <v>458</v>
      </c>
      <c r="I74" s="138">
        <f t="shared" si="51"/>
        <v>1036</v>
      </c>
      <c r="J74" s="149">
        <f t="shared" si="2"/>
        <v>2.2620087336244543</v>
      </c>
      <c r="K74" s="171">
        <f t="shared" si="36"/>
        <v>629</v>
      </c>
      <c r="L74" s="93">
        <f t="shared" si="37"/>
        <v>1488</v>
      </c>
      <c r="M74" s="178">
        <f t="shared" si="38"/>
        <v>2.3656597774244834</v>
      </c>
      <c r="N74" s="18">
        <f t="shared" si="39"/>
        <v>207</v>
      </c>
      <c r="O74" s="7">
        <f t="shared" si="40"/>
        <v>479</v>
      </c>
      <c r="P74" s="160">
        <f t="shared" si="41"/>
        <v>2.3140096618357489</v>
      </c>
      <c r="Q74" s="7">
        <v>56</v>
      </c>
      <c r="R74" s="7">
        <v>123</v>
      </c>
      <c r="S74" s="11">
        <f t="shared" si="42"/>
        <v>2.1964285714285716</v>
      </c>
      <c r="T74" s="6">
        <v>45</v>
      </c>
      <c r="U74" s="28">
        <v>103</v>
      </c>
      <c r="V74" s="11">
        <f t="shared" si="52"/>
        <v>2.2888888888888888</v>
      </c>
      <c r="W74" s="6">
        <v>56</v>
      </c>
      <c r="X74" s="28">
        <v>129</v>
      </c>
      <c r="Y74" s="11">
        <f t="shared" si="53"/>
        <v>2.3035714285714284</v>
      </c>
      <c r="Z74" s="6">
        <v>50</v>
      </c>
      <c r="AA74" s="28">
        <v>124</v>
      </c>
      <c r="AB74" s="11">
        <f t="shared" si="54"/>
        <v>2.48</v>
      </c>
      <c r="AJ74" s="50"/>
      <c r="AT74" s="7"/>
      <c r="AU74" s="7"/>
      <c r="AV74" s="38"/>
      <c r="AW74" s="33">
        <v>67</v>
      </c>
      <c r="AX74" s="39">
        <v>140</v>
      </c>
      <c r="AY74" s="11">
        <f t="shared" si="7"/>
        <v>2.08955223880597</v>
      </c>
      <c r="AZ74" s="51">
        <v>81</v>
      </c>
      <c r="BA74" s="51">
        <v>197</v>
      </c>
      <c r="BB74" s="57">
        <f t="shared" si="8"/>
        <v>2.4320987654320989</v>
      </c>
      <c r="BC74" s="33">
        <v>75</v>
      </c>
      <c r="BD74" s="39">
        <v>169</v>
      </c>
      <c r="BE74" s="11">
        <f t="shared" si="22"/>
        <v>2.2533333333333334</v>
      </c>
      <c r="BF74" s="6">
        <v>29</v>
      </c>
      <c r="BG74" s="39">
        <v>76</v>
      </c>
      <c r="BH74" s="38">
        <f t="shared" si="9"/>
        <v>2.6206896551724137</v>
      </c>
      <c r="BI74" s="33">
        <v>64</v>
      </c>
      <c r="BJ74" s="39">
        <v>146</v>
      </c>
      <c r="BK74" s="11">
        <f t="shared" si="10"/>
        <v>2.28125</v>
      </c>
      <c r="BL74" s="6">
        <v>68</v>
      </c>
      <c r="BM74" s="7">
        <v>146</v>
      </c>
      <c r="BN74" s="11">
        <f t="shared" si="47"/>
        <v>2.1470588235294117</v>
      </c>
      <c r="BO74" s="6">
        <v>74</v>
      </c>
      <c r="BP74" s="28">
        <v>162</v>
      </c>
      <c r="BQ74" s="11">
        <f t="shared" si="12"/>
        <v>2.189189189189189</v>
      </c>
      <c r="BS74" s="7">
        <v>60</v>
      </c>
      <c r="BT74" s="7">
        <v>129</v>
      </c>
      <c r="BU74" s="11">
        <f t="shared" si="48"/>
        <v>2.15</v>
      </c>
      <c r="BV74" s="6">
        <v>75</v>
      </c>
      <c r="BW74" s="28">
        <v>160</v>
      </c>
      <c r="BX74" s="11">
        <f t="shared" si="14"/>
        <v>2.1333333333333333</v>
      </c>
      <c r="BY74" s="39">
        <v>61</v>
      </c>
      <c r="BZ74" s="39">
        <v>133</v>
      </c>
      <c r="CA74" s="38">
        <f t="shared" si="15"/>
        <v>2.180327868852459</v>
      </c>
      <c r="CB74" s="33">
        <v>46</v>
      </c>
      <c r="CC74" s="39">
        <v>113</v>
      </c>
      <c r="CD74" s="38">
        <f t="shared" si="16"/>
        <v>2.4565217391304346</v>
      </c>
      <c r="CE74" s="33">
        <v>218</v>
      </c>
      <c r="CF74" s="39">
        <v>554</v>
      </c>
      <c r="CG74" s="11">
        <f t="shared" si="23"/>
        <v>2.5412844036697249</v>
      </c>
      <c r="CH74" s="33">
        <v>50</v>
      </c>
      <c r="CI74" s="39">
        <v>123</v>
      </c>
      <c r="CJ74" s="11">
        <f t="shared" si="24"/>
        <v>2.46</v>
      </c>
      <c r="CK74" s="33">
        <v>60</v>
      </c>
      <c r="CL74" s="39">
        <v>143</v>
      </c>
      <c r="CM74" s="11">
        <f t="shared" si="56"/>
        <v>2.3833333333333333</v>
      </c>
      <c r="CN74" s="33">
        <v>59</v>
      </c>
      <c r="CO74" s="39">
        <v>133</v>
      </c>
      <c r="CP74" s="11">
        <f t="shared" si="57"/>
        <v>2.2542372881355934</v>
      </c>
    </row>
    <row r="75" spans="3:94">
      <c r="C75" s="37" t="s">
        <v>137</v>
      </c>
      <c r="D75" s="28" t="s">
        <v>23</v>
      </c>
      <c r="E75" s="26">
        <v>7.5</v>
      </c>
      <c r="F75" s="26" t="s">
        <v>48</v>
      </c>
      <c r="G75" s="7"/>
      <c r="H75" s="137">
        <f t="shared" si="51"/>
        <v>176</v>
      </c>
      <c r="I75" s="138">
        <f t="shared" si="51"/>
        <v>307</v>
      </c>
      <c r="J75" s="149">
        <f t="shared" si="2"/>
        <v>1.7443181818181819</v>
      </c>
      <c r="K75" s="171">
        <f t="shared" si="36"/>
        <v>596</v>
      </c>
      <c r="L75" s="93">
        <f t="shared" si="37"/>
        <v>1341</v>
      </c>
      <c r="M75" s="178">
        <f t="shared" si="38"/>
        <v>2.25</v>
      </c>
      <c r="N75" s="18">
        <f t="shared" si="39"/>
        <v>212</v>
      </c>
      <c r="O75" s="7">
        <f t="shared" si="40"/>
        <v>466</v>
      </c>
      <c r="P75" s="160">
        <f t="shared" si="41"/>
        <v>2.1981132075471699</v>
      </c>
      <c r="Q75" s="7">
        <v>61</v>
      </c>
      <c r="R75" s="28">
        <v>127</v>
      </c>
      <c r="S75" s="11">
        <f t="shared" si="42"/>
        <v>2.081967213114754</v>
      </c>
      <c r="T75" s="6">
        <v>46</v>
      </c>
      <c r="U75" s="28">
        <v>103</v>
      </c>
      <c r="V75" s="11">
        <f t="shared" si="52"/>
        <v>2.2391304347826089</v>
      </c>
      <c r="W75" s="6">
        <v>49</v>
      </c>
      <c r="X75" s="28">
        <v>113</v>
      </c>
      <c r="Y75" s="11">
        <f t="shared" si="53"/>
        <v>2.306122448979592</v>
      </c>
      <c r="Z75" s="6">
        <v>56</v>
      </c>
      <c r="AA75" s="28">
        <v>123</v>
      </c>
      <c r="AB75" s="11">
        <f t="shared" si="54"/>
        <v>2.1964285714285716</v>
      </c>
      <c r="AJ75" s="50"/>
      <c r="AT75" s="7"/>
      <c r="AU75" s="7"/>
      <c r="AV75" s="7"/>
      <c r="AW75" s="6"/>
      <c r="AX75" s="7"/>
      <c r="AY75" s="8"/>
      <c r="AZ75" s="39"/>
      <c r="BA75" s="39"/>
      <c r="BB75" s="7"/>
      <c r="BC75" s="6"/>
      <c r="BD75" s="7"/>
      <c r="BE75" s="38"/>
      <c r="BF75" s="6"/>
      <c r="BG75" s="39"/>
      <c r="BH75" s="38"/>
      <c r="BI75" s="33"/>
      <c r="BJ75" s="39"/>
      <c r="BK75" s="11"/>
      <c r="BL75" s="6">
        <v>84</v>
      </c>
      <c r="BM75" s="7">
        <v>143</v>
      </c>
      <c r="BN75" s="11">
        <f t="shared" si="47"/>
        <v>1.7023809523809523</v>
      </c>
      <c r="BO75" s="6">
        <v>92</v>
      </c>
      <c r="BP75" s="28">
        <v>164</v>
      </c>
      <c r="BQ75" s="11">
        <f t="shared" si="12"/>
        <v>1.7826086956521738</v>
      </c>
      <c r="BS75" s="7">
        <v>54</v>
      </c>
      <c r="BT75" s="7">
        <v>105</v>
      </c>
      <c r="BU75" s="11">
        <f t="shared" si="48"/>
        <v>1.9444444444444444</v>
      </c>
      <c r="BV75" s="6">
        <v>52</v>
      </c>
      <c r="BW75" s="28">
        <v>101</v>
      </c>
      <c r="BX75" s="11">
        <f t="shared" si="14"/>
        <v>1.9423076923076923</v>
      </c>
      <c r="BY75" s="39">
        <v>50</v>
      </c>
      <c r="BZ75" s="39">
        <v>106</v>
      </c>
      <c r="CA75" s="38">
        <f t="shared" si="15"/>
        <v>2.12</v>
      </c>
      <c r="CB75" s="33">
        <v>44</v>
      </c>
      <c r="CC75" s="39">
        <v>100</v>
      </c>
      <c r="CD75" s="38">
        <f t="shared" si="16"/>
        <v>2.2727272727272729</v>
      </c>
      <c r="CE75" s="33">
        <v>231</v>
      </c>
      <c r="CF75" s="39">
        <v>542</v>
      </c>
      <c r="CG75" s="11">
        <f t="shared" si="23"/>
        <v>2.3463203463203461</v>
      </c>
      <c r="CH75" s="33">
        <v>53</v>
      </c>
      <c r="CI75" s="39">
        <v>137</v>
      </c>
      <c r="CJ75" s="11">
        <f t="shared" si="24"/>
        <v>2.5849056603773586</v>
      </c>
      <c r="CK75" s="33">
        <v>54</v>
      </c>
      <c r="CL75" s="39">
        <v>128</v>
      </c>
      <c r="CM75" s="11">
        <f t="shared" si="56"/>
        <v>2.3703703703703702</v>
      </c>
      <c r="CN75" s="33">
        <v>58</v>
      </c>
      <c r="CO75" s="39">
        <v>122</v>
      </c>
      <c r="CP75" s="11">
        <f t="shared" si="57"/>
        <v>2.103448275862069</v>
      </c>
    </row>
    <row r="76" spans="3:94">
      <c r="C76" s="37" t="s">
        <v>100</v>
      </c>
      <c r="D76" s="28" t="s">
        <v>33</v>
      </c>
      <c r="E76" s="26">
        <v>11.2</v>
      </c>
      <c r="F76" s="10" t="s">
        <v>48</v>
      </c>
      <c r="G76" s="7"/>
      <c r="H76" s="137">
        <f t="shared" si="51"/>
        <v>229</v>
      </c>
      <c r="I76" s="138">
        <f t="shared" si="51"/>
        <v>594</v>
      </c>
      <c r="J76" s="149">
        <f t="shared" si="2"/>
        <v>2.5938864628820961</v>
      </c>
      <c r="K76" s="171">
        <f t="shared" si="36"/>
        <v>680</v>
      </c>
      <c r="L76" s="93">
        <f t="shared" si="37"/>
        <v>2265</v>
      </c>
      <c r="M76" s="178">
        <f t="shared" si="38"/>
        <v>3.3308823529411766</v>
      </c>
      <c r="N76" s="18">
        <f t="shared" si="39"/>
        <v>247</v>
      </c>
      <c r="O76" s="7">
        <f t="shared" si="40"/>
        <v>790</v>
      </c>
      <c r="P76" s="160">
        <f t="shared" si="41"/>
        <v>3.1983805668016196</v>
      </c>
      <c r="Q76" s="7">
        <v>72</v>
      </c>
      <c r="R76" s="28">
        <v>201</v>
      </c>
      <c r="S76" s="11">
        <f t="shared" si="42"/>
        <v>2.7916666666666665</v>
      </c>
      <c r="T76" s="6">
        <v>59</v>
      </c>
      <c r="U76" s="28">
        <v>190</v>
      </c>
      <c r="V76" s="11">
        <f t="shared" si="52"/>
        <v>3.2203389830508473</v>
      </c>
      <c r="W76" s="6">
        <v>65</v>
      </c>
      <c r="X76" s="28">
        <v>213</v>
      </c>
      <c r="Y76" s="11">
        <f t="shared" si="53"/>
        <v>3.2769230769230768</v>
      </c>
      <c r="Z76" s="6">
        <v>51</v>
      </c>
      <c r="AA76" s="28">
        <v>186</v>
      </c>
      <c r="AB76" s="11">
        <f t="shared" si="54"/>
        <v>3.6470588235294117</v>
      </c>
      <c r="AJ76" s="50"/>
      <c r="AT76" s="12"/>
      <c r="AU76" s="12"/>
      <c r="AV76" s="12"/>
      <c r="AW76" s="65"/>
      <c r="AX76" s="12"/>
      <c r="AY76" s="13"/>
      <c r="AZ76" s="39"/>
      <c r="BA76" s="39"/>
      <c r="BB76" s="7"/>
      <c r="BC76" s="6"/>
      <c r="BD76" s="7"/>
      <c r="BE76" s="38"/>
      <c r="BF76" s="6">
        <v>49</v>
      </c>
      <c r="BG76" s="39">
        <v>130</v>
      </c>
      <c r="BH76" s="38">
        <f t="shared" si="9"/>
        <v>2.6530612244897958</v>
      </c>
      <c r="BI76" s="87">
        <v>45</v>
      </c>
      <c r="BJ76" s="88">
        <v>130</v>
      </c>
      <c r="BK76" s="71">
        <f t="shared" si="10"/>
        <v>2.8888888888888888</v>
      </c>
      <c r="BL76" s="6">
        <v>64</v>
      </c>
      <c r="BM76" s="7">
        <v>162</v>
      </c>
      <c r="BN76" s="11">
        <f t="shared" si="47"/>
        <v>2.53125</v>
      </c>
      <c r="BO76" s="6">
        <v>71</v>
      </c>
      <c r="BP76" s="28">
        <v>172</v>
      </c>
      <c r="BQ76" s="11">
        <f t="shared" si="12"/>
        <v>2.4225352112676055</v>
      </c>
      <c r="BS76" s="28">
        <v>70</v>
      </c>
      <c r="BT76" s="28">
        <v>182</v>
      </c>
      <c r="BU76" s="11">
        <f t="shared" si="48"/>
        <v>2.6</v>
      </c>
      <c r="BV76" s="6">
        <v>86</v>
      </c>
      <c r="BW76" s="28">
        <v>211</v>
      </c>
      <c r="BX76" s="11">
        <f t="shared" si="14"/>
        <v>2.4534883720930232</v>
      </c>
      <c r="BY76" s="39">
        <v>74</v>
      </c>
      <c r="BZ76" s="39">
        <v>210</v>
      </c>
      <c r="CA76" s="38">
        <f t="shared" si="15"/>
        <v>2.8378378378378377</v>
      </c>
      <c r="CB76" s="33">
        <v>57</v>
      </c>
      <c r="CC76" s="39">
        <v>213</v>
      </c>
      <c r="CD76" s="38">
        <f t="shared" si="16"/>
        <v>3.736842105263158</v>
      </c>
      <c r="CE76" s="33">
        <v>215</v>
      </c>
      <c r="CF76" s="39">
        <v>888</v>
      </c>
      <c r="CG76" s="11">
        <f t="shared" si="23"/>
        <v>4.1302325581395349</v>
      </c>
      <c r="CH76" s="33">
        <v>50</v>
      </c>
      <c r="CI76" s="39">
        <v>182</v>
      </c>
      <c r="CJ76" s="11">
        <f t="shared" si="24"/>
        <v>3.64</v>
      </c>
      <c r="CK76" s="33">
        <v>63</v>
      </c>
      <c r="CL76" s="39">
        <v>190</v>
      </c>
      <c r="CM76" s="11">
        <f t="shared" si="56"/>
        <v>3.0158730158730158</v>
      </c>
      <c r="CN76" s="33">
        <v>65</v>
      </c>
      <c r="CO76" s="39">
        <v>189</v>
      </c>
      <c r="CP76" s="11">
        <f t="shared" si="57"/>
        <v>2.9076923076923076</v>
      </c>
    </row>
    <row r="77" spans="3:94">
      <c r="C77" s="37" t="s">
        <v>156</v>
      </c>
      <c r="D77" s="28" t="s">
        <v>183</v>
      </c>
      <c r="E77" s="26">
        <v>8</v>
      </c>
      <c r="F77" s="10" t="s">
        <v>48</v>
      </c>
      <c r="G77" s="7"/>
      <c r="H77" s="137"/>
      <c r="I77" s="138"/>
      <c r="J77" s="149"/>
      <c r="K77" s="162">
        <f t="shared" si="36"/>
        <v>288</v>
      </c>
      <c r="L77" s="39">
        <f t="shared" si="37"/>
        <v>861</v>
      </c>
      <c r="M77" s="38">
        <f t="shared" si="38"/>
        <v>2.9895833333333335</v>
      </c>
      <c r="N77" s="18">
        <f t="shared" si="39"/>
        <v>189</v>
      </c>
      <c r="O77" s="7">
        <f t="shared" si="40"/>
        <v>522</v>
      </c>
      <c r="P77" s="160">
        <f t="shared" si="41"/>
        <v>2.7619047619047619</v>
      </c>
      <c r="Q77" s="7">
        <v>60</v>
      </c>
      <c r="R77" s="7">
        <v>141</v>
      </c>
      <c r="S77" s="11">
        <f t="shared" si="42"/>
        <v>2.35</v>
      </c>
      <c r="T77" s="6">
        <v>51</v>
      </c>
      <c r="U77" s="28">
        <v>125</v>
      </c>
      <c r="V77" s="11">
        <f t="shared" si="52"/>
        <v>2.4509803921568629</v>
      </c>
      <c r="W77" s="6">
        <v>41</v>
      </c>
      <c r="X77" s="28">
        <v>133</v>
      </c>
      <c r="Y77" s="11">
        <f t="shared" si="53"/>
        <v>3.2439024390243905</v>
      </c>
      <c r="Z77" s="6">
        <v>37</v>
      </c>
      <c r="AA77" s="28">
        <v>123</v>
      </c>
      <c r="AB77" s="11">
        <f t="shared" si="54"/>
        <v>3.3243243243243241</v>
      </c>
      <c r="AJ77" s="50"/>
      <c r="AT77" s="12"/>
      <c r="AU77" s="12"/>
      <c r="AV77" s="12"/>
      <c r="AW77" s="65"/>
      <c r="AX77" s="12"/>
      <c r="AY77" s="13"/>
      <c r="AZ77" s="39"/>
      <c r="BA77" s="39"/>
      <c r="BB77" s="7"/>
      <c r="BC77" s="6"/>
      <c r="BD77" s="7"/>
      <c r="BE77" s="38"/>
      <c r="BF77" s="6"/>
      <c r="BG77" s="39"/>
      <c r="BH77" s="38"/>
      <c r="BI77" s="87"/>
      <c r="BJ77" s="88"/>
      <c r="BK77" s="71"/>
      <c r="BL77" s="6"/>
      <c r="BM77" s="7"/>
      <c r="BN77" s="38"/>
      <c r="BO77" s="6"/>
      <c r="BP77" s="28"/>
      <c r="BQ77" s="11"/>
      <c r="BS77" s="28"/>
      <c r="BT77" s="28"/>
      <c r="BU77" s="11"/>
      <c r="BV77" s="6"/>
      <c r="BW77" s="28"/>
      <c r="BX77" s="11"/>
      <c r="BY77" s="39">
        <v>45</v>
      </c>
      <c r="BZ77" s="39">
        <v>119</v>
      </c>
      <c r="CA77" s="38">
        <f t="shared" si="15"/>
        <v>2.6444444444444444</v>
      </c>
      <c r="CB77" s="33">
        <v>32</v>
      </c>
      <c r="CC77" s="39">
        <v>108</v>
      </c>
      <c r="CD77" s="38">
        <f t="shared" si="16"/>
        <v>3.375</v>
      </c>
      <c r="CE77" s="33">
        <v>87</v>
      </c>
      <c r="CF77" s="39">
        <v>312</v>
      </c>
      <c r="CG77" s="11">
        <f t="shared" si="23"/>
        <v>3.5862068965517242</v>
      </c>
      <c r="CH77" s="33">
        <v>29</v>
      </c>
      <c r="CI77" s="39">
        <v>104</v>
      </c>
      <c r="CJ77" s="11">
        <f t="shared" si="24"/>
        <v>3.5862068965517242</v>
      </c>
      <c r="CK77" s="33">
        <v>39</v>
      </c>
      <c r="CL77" s="39">
        <v>100</v>
      </c>
      <c r="CM77" s="11">
        <f t="shared" si="56"/>
        <v>2.5641025641025643</v>
      </c>
      <c r="CN77" s="33">
        <v>56</v>
      </c>
      <c r="CO77" s="39">
        <v>118</v>
      </c>
      <c r="CP77" s="11">
        <f t="shared" si="57"/>
        <v>2.1071428571428572</v>
      </c>
    </row>
    <row r="78" spans="3:94">
      <c r="C78" s="37" t="s">
        <v>164</v>
      </c>
      <c r="D78" s="28" t="s">
        <v>165</v>
      </c>
      <c r="E78" s="26">
        <v>7</v>
      </c>
      <c r="F78" s="10" t="s">
        <v>48</v>
      </c>
      <c r="G78" s="7"/>
      <c r="H78" s="137"/>
      <c r="I78" s="138"/>
      <c r="J78" s="149"/>
      <c r="K78" s="162">
        <f t="shared" si="36"/>
        <v>348</v>
      </c>
      <c r="L78" s="39">
        <f t="shared" si="37"/>
        <v>1405</v>
      </c>
      <c r="M78" s="38">
        <f t="shared" si="38"/>
        <v>4.0373563218390807</v>
      </c>
      <c r="N78" s="18">
        <f t="shared" si="39"/>
        <v>182</v>
      </c>
      <c r="O78" s="7">
        <f t="shared" si="40"/>
        <v>604</v>
      </c>
      <c r="P78" s="160">
        <f t="shared" si="41"/>
        <v>3.3186813186813189</v>
      </c>
      <c r="Q78" s="7">
        <v>71</v>
      </c>
      <c r="R78" s="7">
        <v>217</v>
      </c>
      <c r="S78" s="11">
        <f t="shared" si="42"/>
        <v>3.056338028169014</v>
      </c>
      <c r="T78" s="6">
        <v>59</v>
      </c>
      <c r="U78" s="28">
        <v>196</v>
      </c>
      <c r="V78" s="11">
        <f t="shared" si="52"/>
        <v>3.3220338983050848</v>
      </c>
      <c r="W78" s="6"/>
      <c r="X78" s="28"/>
      <c r="Y78" s="11" t="e">
        <f t="shared" si="53"/>
        <v>#DIV/0!</v>
      </c>
      <c r="Z78" s="6">
        <v>52</v>
      </c>
      <c r="AA78" s="28">
        <v>191</v>
      </c>
      <c r="AB78" s="11">
        <f t="shared" si="54"/>
        <v>3.6730769230769229</v>
      </c>
      <c r="AJ78" s="50"/>
      <c r="AT78" s="12"/>
      <c r="AU78" s="12"/>
      <c r="AV78" s="12"/>
      <c r="AW78" s="65"/>
      <c r="AX78" s="12"/>
      <c r="AY78" s="13"/>
      <c r="AZ78" s="39"/>
      <c r="BA78" s="39"/>
      <c r="BB78" s="7"/>
      <c r="BC78" s="6"/>
      <c r="BD78" s="7"/>
      <c r="BE78" s="38"/>
      <c r="BF78" s="6"/>
      <c r="BG78" s="39"/>
      <c r="BH78" s="38"/>
      <c r="BI78" s="87"/>
      <c r="BJ78" s="88"/>
      <c r="BK78" s="71"/>
      <c r="BL78" s="6"/>
      <c r="BM78" s="7"/>
      <c r="BN78" s="38"/>
      <c r="BO78" s="6"/>
      <c r="BP78" s="28"/>
      <c r="BQ78" s="11"/>
      <c r="BS78" s="28"/>
      <c r="BT78" s="28"/>
      <c r="BU78" s="11"/>
      <c r="BV78" s="6"/>
      <c r="BW78" s="28"/>
      <c r="BX78" s="11"/>
      <c r="BY78" s="39"/>
      <c r="BZ78" s="39"/>
      <c r="CA78" s="38"/>
      <c r="CB78" s="33"/>
      <c r="CC78" s="39"/>
      <c r="CD78" s="38"/>
      <c r="CE78" s="33">
        <v>188</v>
      </c>
      <c r="CF78" s="39">
        <v>850</v>
      </c>
      <c r="CG78" s="11">
        <f t="shared" si="23"/>
        <v>4.5212765957446805</v>
      </c>
      <c r="CH78" s="33">
        <v>49</v>
      </c>
      <c r="CI78" s="39">
        <v>184</v>
      </c>
      <c r="CJ78" s="11">
        <f t="shared" si="24"/>
        <v>3.7551020408163267</v>
      </c>
      <c r="CK78" s="33">
        <v>54</v>
      </c>
      <c r="CL78" s="39">
        <v>185</v>
      </c>
      <c r="CM78" s="11">
        <f t="shared" si="56"/>
        <v>3.425925925925926</v>
      </c>
      <c r="CN78" s="33">
        <v>57</v>
      </c>
      <c r="CO78" s="39">
        <v>186</v>
      </c>
      <c r="CP78" s="11">
        <f t="shared" si="57"/>
        <v>3.263157894736842</v>
      </c>
    </row>
    <row r="79" spans="3:94">
      <c r="C79" s="37" t="s">
        <v>36</v>
      </c>
      <c r="D79" s="28" t="s">
        <v>23</v>
      </c>
      <c r="E79" s="26">
        <v>7.5</v>
      </c>
      <c r="F79" s="10" t="s">
        <v>48</v>
      </c>
      <c r="G79" s="7"/>
      <c r="H79" s="137"/>
      <c r="I79" s="138"/>
      <c r="J79" s="149"/>
      <c r="K79" s="162">
        <f t="shared" si="36"/>
        <v>226</v>
      </c>
      <c r="L79" s="39">
        <f t="shared" si="37"/>
        <v>828</v>
      </c>
      <c r="M79" s="38">
        <f t="shared" si="38"/>
        <v>3.663716814159292</v>
      </c>
      <c r="N79" s="18">
        <f t="shared" si="39"/>
        <v>236</v>
      </c>
      <c r="O79" s="7">
        <f t="shared" si="40"/>
        <v>849</v>
      </c>
      <c r="P79" s="160">
        <f t="shared" si="41"/>
        <v>3.597457627118644</v>
      </c>
      <c r="Q79" s="7">
        <v>70</v>
      </c>
      <c r="R79" s="28">
        <v>221</v>
      </c>
      <c r="S79" s="11">
        <f t="shared" si="42"/>
        <v>3.157142857142857</v>
      </c>
      <c r="T79" s="6">
        <v>54</v>
      </c>
      <c r="U79" s="28">
        <v>196</v>
      </c>
      <c r="V79" s="11">
        <f t="shared" si="52"/>
        <v>3.6296296296296298</v>
      </c>
      <c r="W79" s="6">
        <v>61</v>
      </c>
      <c r="X79" s="28">
        <v>230</v>
      </c>
      <c r="Y79" s="11">
        <f t="shared" si="53"/>
        <v>3.7704918032786887</v>
      </c>
      <c r="Z79" s="6">
        <v>51</v>
      </c>
      <c r="AA79" s="28">
        <v>202</v>
      </c>
      <c r="AB79" s="11">
        <f t="shared" si="54"/>
        <v>3.9607843137254903</v>
      </c>
      <c r="AJ79" s="50"/>
      <c r="AT79" s="12"/>
      <c r="AU79" s="12"/>
      <c r="AV79" s="12"/>
      <c r="AW79" s="65"/>
      <c r="AX79" s="12"/>
      <c r="AY79" s="13"/>
      <c r="AZ79" s="39"/>
      <c r="BA79" s="39"/>
      <c r="BB79" s="7"/>
      <c r="BC79" s="6"/>
      <c r="BD79" s="7"/>
      <c r="BE79" s="38"/>
      <c r="BF79" s="6"/>
      <c r="BG79" s="39"/>
      <c r="BH79" s="38"/>
      <c r="BI79" s="87"/>
      <c r="BJ79" s="88"/>
      <c r="BK79" s="71"/>
      <c r="BL79" s="6"/>
      <c r="BM79" s="7"/>
      <c r="BN79" s="38"/>
      <c r="BO79" s="6"/>
      <c r="BP79" s="28"/>
      <c r="BQ79" s="11"/>
      <c r="BS79" s="28"/>
      <c r="BT79" s="28"/>
      <c r="BU79" s="11"/>
      <c r="BV79" s="6"/>
      <c r="BW79" s="28"/>
      <c r="BX79" s="11"/>
      <c r="BY79" s="39">
        <v>19</v>
      </c>
      <c r="BZ79" s="39">
        <v>63</v>
      </c>
      <c r="CA79" s="38">
        <f t="shared" si="15"/>
        <v>3.3157894736842106</v>
      </c>
      <c r="CB79" s="33">
        <v>42</v>
      </c>
      <c r="CC79" s="39">
        <v>153</v>
      </c>
      <c r="CD79" s="38">
        <f t="shared" si="16"/>
        <v>3.6428571428571428</v>
      </c>
      <c r="CE79" s="33">
        <v>81</v>
      </c>
      <c r="CF79" s="39">
        <v>310</v>
      </c>
      <c r="CG79" s="11">
        <f t="shared" si="23"/>
        <v>3.8271604938271606</v>
      </c>
      <c r="CH79" s="33">
        <v>38</v>
      </c>
      <c r="CI79" s="39">
        <v>140</v>
      </c>
      <c r="CJ79" s="11">
        <f t="shared" si="24"/>
        <v>3.6842105263157894</v>
      </c>
      <c r="CK79" s="33">
        <v>16</v>
      </c>
      <c r="CL79" s="39">
        <v>58</v>
      </c>
      <c r="CM79" s="11">
        <f t="shared" si="56"/>
        <v>3.625</v>
      </c>
      <c r="CN79" s="33">
        <v>30</v>
      </c>
      <c r="CO79" s="39">
        <v>104</v>
      </c>
      <c r="CP79" s="11">
        <f t="shared" si="57"/>
        <v>3.4666666666666668</v>
      </c>
    </row>
    <row r="80" spans="3:94">
      <c r="C80" s="37" t="s">
        <v>157</v>
      </c>
      <c r="D80" s="28" t="s">
        <v>158</v>
      </c>
      <c r="E80" s="26" t="s">
        <v>99</v>
      </c>
      <c r="F80" s="10" t="s">
        <v>74</v>
      </c>
      <c r="G80" s="7"/>
      <c r="H80" s="137"/>
      <c r="I80" s="138"/>
      <c r="J80" s="149"/>
      <c r="K80" s="162">
        <f t="shared" si="36"/>
        <v>287</v>
      </c>
      <c r="L80" s="39">
        <f t="shared" si="37"/>
        <v>483</v>
      </c>
      <c r="M80" s="38">
        <f t="shared" si="38"/>
        <v>1.6829268292682926</v>
      </c>
      <c r="N80" s="18">
        <f t="shared" si="39"/>
        <v>168</v>
      </c>
      <c r="O80" s="7">
        <f t="shared" si="40"/>
        <v>393</v>
      </c>
      <c r="P80" s="160">
        <f t="shared" si="41"/>
        <v>2.3392857142857144</v>
      </c>
      <c r="Q80" s="7">
        <v>45</v>
      </c>
      <c r="R80" s="28">
        <v>63</v>
      </c>
      <c r="S80" s="11">
        <f t="shared" si="42"/>
        <v>1.4</v>
      </c>
      <c r="T80" s="6">
        <v>41</v>
      </c>
      <c r="U80" s="28">
        <v>107</v>
      </c>
      <c r="V80" s="11">
        <f t="shared" si="52"/>
        <v>2.6097560975609757</v>
      </c>
      <c r="W80" s="6">
        <v>40</v>
      </c>
      <c r="X80" s="28">
        <v>102</v>
      </c>
      <c r="Y80" s="11">
        <f t="shared" si="53"/>
        <v>2.5499999999999998</v>
      </c>
      <c r="Z80" s="6">
        <v>42</v>
      </c>
      <c r="AA80" s="28">
        <v>121</v>
      </c>
      <c r="AB80" s="11">
        <f t="shared" si="54"/>
        <v>2.8809523809523809</v>
      </c>
      <c r="AJ80" s="50"/>
      <c r="AT80" s="12"/>
      <c r="AU80" s="12"/>
      <c r="AV80" s="12"/>
      <c r="AW80" s="65"/>
      <c r="AX80" s="12"/>
      <c r="AY80" s="13"/>
      <c r="AZ80" s="39"/>
      <c r="BA80" s="39"/>
      <c r="BB80" s="7"/>
      <c r="BC80" s="6"/>
      <c r="BD80" s="7"/>
      <c r="BE80" s="38"/>
      <c r="BF80" s="6"/>
      <c r="BG80" s="39"/>
      <c r="BH80" s="38"/>
      <c r="BI80" s="87"/>
      <c r="BJ80" s="88"/>
      <c r="BK80" s="71"/>
      <c r="BL80" s="6"/>
      <c r="BM80" s="7"/>
      <c r="BN80" s="38"/>
      <c r="BO80" s="6"/>
      <c r="BP80" s="28"/>
      <c r="BQ80" s="11"/>
      <c r="BS80" s="28"/>
      <c r="BT80" s="28"/>
      <c r="BU80" s="11"/>
      <c r="BV80" s="6"/>
      <c r="BW80" s="28"/>
      <c r="BX80" s="11"/>
      <c r="BY80" s="39"/>
      <c r="BZ80" s="39"/>
      <c r="CA80" s="38"/>
      <c r="CB80" s="33">
        <v>40</v>
      </c>
      <c r="CC80" s="39">
        <v>58</v>
      </c>
      <c r="CD80" s="38">
        <f t="shared" si="16"/>
        <v>1.45</v>
      </c>
      <c r="CE80" s="33">
        <v>131</v>
      </c>
      <c r="CF80" s="39">
        <v>252</v>
      </c>
      <c r="CG80" s="11">
        <f t="shared" si="23"/>
        <v>1.9236641221374047</v>
      </c>
      <c r="CH80" s="33">
        <v>33</v>
      </c>
      <c r="CI80" s="39">
        <v>49</v>
      </c>
      <c r="CJ80" s="11">
        <f t="shared" si="24"/>
        <v>1.4848484848484849</v>
      </c>
      <c r="CK80" s="33">
        <v>41</v>
      </c>
      <c r="CL80" s="39">
        <v>56</v>
      </c>
      <c r="CM80" s="11">
        <f t="shared" si="56"/>
        <v>1.3658536585365855</v>
      </c>
      <c r="CN80" s="33">
        <v>42</v>
      </c>
      <c r="CO80" s="39">
        <v>68</v>
      </c>
      <c r="CP80" s="11">
        <f t="shared" si="57"/>
        <v>1.6190476190476191</v>
      </c>
    </row>
    <row r="81" spans="2:94">
      <c r="C81" s="37" t="s">
        <v>170</v>
      </c>
      <c r="D81" s="28" t="s">
        <v>33</v>
      </c>
      <c r="E81" s="26">
        <v>14</v>
      </c>
      <c r="F81" s="10" t="s">
        <v>48</v>
      </c>
      <c r="G81" s="7"/>
      <c r="H81" s="137"/>
      <c r="I81" s="138"/>
      <c r="J81" s="149"/>
      <c r="K81" s="162">
        <f t="shared" si="36"/>
        <v>318</v>
      </c>
      <c r="L81" s="39">
        <f t="shared" si="37"/>
        <v>917</v>
      </c>
      <c r="M81" s="38">
        <f t="shared" si="38"/>
        <v>2.8836477987421385</v>
      </c>
      <c r="N81" s="18">
        <f t="shared" si="39"/>
        <v>321</v>
      </c>
      <c r="O81" s="7">
        <f t="shared" si="40"/>
        <v>872</v>
      </c>
      <c r="P81" s="160">
        <f t="shared" si="41"/>
        <v>2.7165109034267911</v>
      </c>
      <c r="Q81" s="7">
        <v>90</v>
      </c>
      <c r="R81" s="7">
        <v>214</v>
      </c>
      <c r="S81" s="11">
        <f t="shared" si="42"/>
        <v>2.3777777777777778</v>
      </c>
      <c r="T81" s="6">
        <v>79</v>
      </c>
      <c r="U81" s="28">
        <v>197</v>
      </c>
      <c r="V81" s="11">
        <f t="shared" si="52"/>
        <v>2.4936708860759493</v>
      </c>
      <c r="W81" s="6">
        <v>81</v>
      </c>
      <c r="X81" s="28">
        <v>233</v>
      </c>
      <c r="Y81" s="11">
        <f t="shared" si="53"/>
        <v>2.8765432098765431</v>
      </c>
      <c r="Z81" s="6">
        <v>71</v>
      </c>
      <c r="AA81" s="28">
        <v>228</v>
      </c>
      <c r="AB81" s="11">
        <f t="shared" si="54"/>
        <v>3.211267605633803</v>
      </c>
      <c r="AJ81" s="50"/>
      <c r="AT81" s="12"/>
      <c r="AU81" s="12"/>
      <c r="AV81" s="12"/>
      <c r="AW81" s="65"/>
      <c r="AX81" s="12"/>
      <c r="AY81" s="13"/>
      <c r="AZ81" s="39"/>
      <c r="BA81" s="39"/>
      <c r="BB81" s="7"/>
      <c r="BC81" s="6"/>
      <c r="BD81" s="7"/>
      <c r="BE81" s="38"/>
      <c r="BF81" s="6"/>
      <c r="BG81" s="39"/>
      <c r="BH81" s="38"/>
      <c r="BI81" s="87"/>
      <c r="BJ81" s="88"/>
      <c r="BK81" s="71"/>
      <c r="BL81" s="6"/>
      <c r="BM81" s="7"/>
      <c r="BN81" s="38"/>
      <c r="BO81" s="6"/>
      <c r="BP81" s="28"/>
      <c r="BQ81" s="11"/>
      <c r="BS81" s="28"/>
      <c r="BT81" s="28"/>
      <c r="BU81" s="11"/>
      <c r="BV81" s="6"/>
      <c r="BW81" s="28"/>
      <c r="BX81" s="11"/>
      <c r="BY81" s="39"/>
      <c r="BZ81" s="39"/>
      <c r="CA81" s="38"/>
      <c r="CB81" s="39"/>
      <c r="CC81" s="39"/>
      <c r="CD81" s="38"/>
      <c r="CE81" s="33">
        <v>66</v>
      </c>
      <c r="CF81" s="39">
        <v>214</v>
      </c>
      <c r="CG81" s="11">
        <f t="shared" si="23"/>
        <v>3.2424242424242422</v>
      </c>
      <c r="CH81" s="33">
        <v>78</v>
      </c>
      <c r="CI81" s="39">
        <v>244</v>
      </c>
      <c r="CJ81" s="11">
        <f t="shared" si="24"/>
        <v>3.1282051282051282</v>
      </c>
      <c r="CK81" s="33">
        <v>85</v>
      </c>
      <c r="CL81" s="39">
        <v>234</v>
      </c>
      <c r="CM81" s="11">
        <f t="shared" si="56"/>
        <v>2.7529411764705882</v>
      </c>
      <c r="CN81" s="33">
        <v>89</v>
      </c>
      <c r="CO81" s="39">
        <v>225</v>
      </c>
      <c r="CP81" s="11">
        <f t="shared" si="57"/>
        <v>2.5280898876404496</v>
      </c>
    </row>
    <row r="82" spans="2:94">
      <c r="C82" s="18" t="s">
        <v>162</v>
      </c>
      <c r="D82" s="28" t="s">
        <v>102</v>
      </c>
      <c r="E82" s="10">
        <v>11</v>
      </c>
      <c r="F82" s="10" t="s">
        <v>163</v>
      </c>
      <c r="G82" s="10"/>
      <c r="H82" s="137"/>
      <c r="I82" s="138"/>
      <c r="J82" s="149"/>
      <c r="K82" s="162">
        <f t="shared" si="36"/>
        <v>133</v>
      </c>
      <c r="L82" s="39">
        <f t="shared" si="37"/>
        <v>492</v>
      </c>
      <c r="M82" s="38">
        <f t="shared" si="38"/>
        <v>3.6992481203007519</v>
      </c>
      <c r="N82" s="18">
        <f t="shared" si="39"/>
        <v>140</v>
      </c>
      <c r="O82" s="7">
        <f t="shared" si="40"/>
        <v>496</v>
      </c>
      <c r="P82" s="160">
        <f t="shared" si="41"/>
        <v>3.5428571428571427</v>
      </c>
      <c r="Q82" s="7">
        <v>74</v>
      </c>
      <c r="R82" s="7">
        <v>252</v>
      </c>
      <c r="S82" s="11">
        <f t="shared" si="42"/>
        <v>3.4054054054054053</v>
      </c>
      <c r="T82" s="6"/>
      <c r="U82" s="7"/>
      <c r="V82" s="11" t="e">
        <f t="shared" si="52"/>
        <v>#DIV/0!</v>
      </c>
      <c r="W82" s="6">
        <v>66</v>
      </c>
      <c r="X82" s="28">
        <v>244</v>
      </c>
      <c r="Y82" s="11">
        <f t="shared" si="53"/>
        <v>3.6969696969696968</v>
      </c>
      <c r="Z82" s="6"/>
      <c r="AA82" s="28"/>
      <c r="AB82" s="11" t="e">
        <f t="shared" si="54"/>
        <v>#DIV/0!</v>
      </c>
      <c r="AJ82" s="50"/>
      <c r="AT82" s="12"/>
      <c r="AU82" s="12"/>
      <c r="AV82" s="12"/>
      <c r="AW82" s="65"/>
      <c r="AX82" s="12"/>
      <c r="AY82" s="13"/>
      <c r="AZ82" s="39"/>
      <c r="BA82" s="39"/>
      <c r="BB82" s="7"/>
      <c r="BC82" s="6"/>
      <c r="BD82" s="7"/>
      <c r="BE82" s="38"/>
      <c r="BF82" s="6"/>
      <c r="BG82" s="39"/>
      <c r="BH82" s="38"/>
      <c r="BI82" s="87"/>
      <c r="BJ82" s="88"/>
      <c r="BK82" s="71"/>
      <c r="BL82" s="6"/>
      <c r="BM82" s="7"/>
      <c r="BN82" s="38"/>
      <c r="BO82" s="6"/>
      <c r="BP82" s="28"/>
      <c r="BQ82" s="11"/>
      <c r="BS82" s="28"/>
      <c r="BT82" s="28"/>
      <c r="BU82" s="11"/>
      <c r="BV82" s="6"/>
      <c r="BW82" s="28"/>
      <c r="BX82" s="11"/>
      <c r="BY82" s="39"/>
      <c r="BZ82" s="39"/>
      <c r="CA82" s="38"/>
      <c r="CB82" s="39"/>
      <c r="CC82" s="39"/>
      <c r="CD82" s="38"/>
      <c r="CE82" s="33"/>
      <c r="CF82" s="39"/>
      <c r="CG82" s="11"/>
      <c r="CH82" s="33"/>
      <c r="CI82" s="39"/>
      <c r="CJ82" s="11"/>
      <c r="CK82" s="33">
        <v>63</v>
      </c>
      <c r="CL82" s="39">
        <v>221</v>
      </c>
      <c r="CM82" s="11">
        <f t="shared" si="56"/>
        <v>3.5079365079365079</v>
      </c>
      <c r="CN82" s="33">
        <v>70</v>
      </c>
      <c r="CO82" s="39">
        <v>271</v>
      </c>
      <c r="CP82" s="11">
        <f t="shared" si="57"/>
        <v>3.8714285714285714</v>
      </c>
    </row>
    <row r="83" spans="2:94">
      <c r="C83" s="18" t="s">
        <v>181</v>
      </c>
      <c r="D83" s="28" t="s">
        <v>182</v>
      </c>
      <c r="E83" s="10">
        <v>9</v>
      </c>
      <c r="F83" s="10" t="s">
        <v>48</v>
      </c>
      <c r="G83" s="10"/>
      <c r="H83" s="137"/>
      <c r="I83" s="138"/>
      <c r="J83" s="149"/>
      <c r="K83" s="162">
        <f t="shared" si="36"/>
        <v>156</v>
      </c>
      <c r="L83" s="39">
        <f t="shared" si="37"/>
        <v>201</v>
      </c>
      <c r="M83" s="38">
        <f t="shared" si="38"/>
        <v>1.2884615384615385</v>
      </c>
      <c r="N83" s="18">
        <f t="shared" si="39"/>
        <v>265</v>
      </c>
      <c r="O83" s="7">
        <f t="shared" si="40"/>
        <v>444</v>
      </c>
      <c r="P83" s="160">
        <f t="shared" si="41"/>
        <v>1.6754716981132076</v>
      </c>
      <c r="Q83" s="7">
        <v>93</v>
      </c>
      <c r="R83" s="7">
        <v>122</v>
      </c>
      <c r="S83" s="11">
        <f t="shared" si="42"/>
        <v>1.3118279569892473</v>
      </c>
      <c r="T83" s="6">
        <v>47</v>
      </c>
      <c r="U83" s="28">
        <v>85</v>
      </c>
      <c r="V83" s="11">
        <f t="shared" si="52"/>
        <v>1.8085106382978724</v>
      </c>
      <c r="W83" s="6">
        <v>53</v>
      </c>
      <c r="X83" s="28">
        <v>109</v>
      </c>
      <c r="Y83" s="11">
        <f t="shared" si="53"/>
        <v>2.0566037735849059</v>
      </c>
      <c r="Z83" s="6">
        <v>72</v>
      </c>
      <c r="AA83" s="28">
        <v>128</v>
      </c>
      <c r="AB83" s="11">
        <f t="shared" si="54"/>
        <v>1.7777777777777777</v>
      </c>
      <c r="AJ83" s="50"/>
      <c r="AT83" s="12"/>
      <c r="AU83" s="12"/>
      <c r="AV83" s="12"/>
      <c r="AW83" s="65"/>
      <c r="AX83" s="12"/>
      <c r="AY83" s="13"/>
      <c r="AZ83" s="39"/>
      <c r="BA83" s="39"/>
      <c r="BB83" s="7"/>
      <c r="BC83" s="6"/>
      <c r="BD83" s="7"/>
      <c r="BE83" s="38"/>
      <c r="BF83" s="6"/>
      <c r="BG83" s="39"/>
      <c r="BH83" s="38"/>
      <c r="BI83" s="87"/>
      <c r="BJ83" s="88"/>
      <c r="BK83" s="71"/>
      <c r="BL83" s="6"/>
      <c r="BM83" s="7"/>
      <c r="BN83" s="38"/>
      <c r="BO83" s="6"/>
      <c r="BP83" s="28"/>
      <c r="BQ83" s="11"/>
      <c r="BS83" s="28"/>
      <c r="BT83" s="28"/>
      <c r="BU83" s="11"/>
      <c r="BV83" s="6"/>
      <c r="BW83" s="28"/>
      <c r="BX83" s="11"/>
      <c r="BY83" s="39"/>
      <c r="BZ83" s="39"/>
      <c r="CA83" s="38"/>
      <c r="CB83" s="39"/>
      <c r="CC83" s="39"/>
      <c r="CD83" s="38"/>
      <c r="CE83" s="33"/>
      <c r="CF83" s="39"/>
      <c r="CG83" s="11"/>
      <c r="CH83" s="33"/>
      <c r="CI83" s="39"/>
      <c r="CJ83" s="11"/>
      <c r="CK83" s="33">
        <v>83</v>
      </c>
      <c r="CL83" s="39">
        <v>87</v>
      </c>
      <c r="CM83" s="11">
        <f t="shared" si="56"/>
        <v>1.0481927710843373</v>
      </c>
      <c r="CN83" s="33">
        <v>73</v>
      </c>
      <c r="CO83" s="39">
        <v>114</v>
      </c>
      <c r="CP83" s="11">
        <f t="shared" si="57"/>
        <v>1.5616438356164384</v>
      </c>
    </row>
    <row r="84" spans="2:94">
      <c r="C84" s="18" t="s">
        <v>185</v>
      </c>
      <c r="D84" s="28" t="s">
        <v>186</v>
      </c>
      <c r="E84" s="10">
        <v>11</v>
      </c>
      <c r="F84" s="10" t="s">
        <v>48</v>
      </c>
      <c r="G84" s="10"/>
      <c r="H84" s="137"/>
      <c r="I84" s="138"/>
      <c r="J84" s="149"/>
      <c r="K84" s="162">
        <f t="shared" si="36"/>
        <v>134</v>
      </c>
      <c r="L84" s="39">
        <f t="shared" si="37"/>
        <v>326</v>
      </c>
      <c r="M84" s="38">
        <f t="shared" si="38"/>
        <v>2.4328358208955225</v>
      </c>
      <c r="N84" s="18">
        <f t="shared" si="39"/>
        <v>393</v>
      </c>
      <c r="O84" s="7">
        <f t="shared" si="40"/>
        <v>1056</v>
      </c>
      <c r="P84" s="160">
        <f t="shared" si="41"/>
        <v>2.6870229007633588</v>
      </c>
      <c r="Q84" s="7">
        <v>120</v>
      </c>
      <c r="R84" s="7">
        <v>292</v>
      </c>
      <c r="S84" s="11">
        <f t="shared" si="42"/>
        <v>2.4333333333333331</v>
      </c>
      <c r="T84" s="6">
        <v>104</v>
      </c>
      <c r="U84" s="28">
        <v>280</v>
      </c>
      <c r="V84" s="11">
        <f t="shared" si="52"/>
        <v>2.6923076923076925</v>
      </c>
      <c r="W84" s="6">
        <v>82</v>
      </c>
      <c r="X84" s="28">
        <v>229</v>
      </c>
      <c r="Y84" s="11">
        <f t="shared" si="53"/>
        <v>2.7926829268292681</v>
      </c>
      <c r="Z84" s="6">
        <v>87</v>
      </c>
      <c r="AA84" s="28">
        <v>255</v>
      </c>
      <c r="AB84" s="11">
        <f t="shared" si="54"/>
        <v>2.9310344827586206</v>
      </c>
      <c r="AJ84" s="50"/>
      <c r="AT84" s="12"/>
      <c r="AU84" s="12"/>
      <c r="AV84" s="12"/>
      <c r="AW84" s="65"/>
      <c r="AX84" s="12"/>
      <c r="AY84" s="13"/>
      <c r="AZ84" s="39"/>
      <c r="BA84" s="39"/>
      <c r="BB84" s="7"/>
      <c r="BC84" s="6"/>
      <c r="BD84" s="7"/>
      <c r="BE84" s="38"/>
      <c r="BF84" s="6"/>
      <c r="BG84" s="39"/>
      <c r="BH84" s="38"/>
      <c r="BI84" s="87"/>
      <c r="BJ84" s="88"/>
      <c r="BK84" s="71"/>
      <c r="BL84" s="6"/>
      <c r="BM84" s="7"/>
      <c r="BN84" s="38"/>
      <c r="BO84" s="6"/>
      <c r="BP84" s="28"/>
      <c r="BQ84" s="11"/>
      <c r="BS84" s="28"/>
      <c r="BT84" s="28"/>
      <c r="BU84" s="11"/>
      <c r="BV84" s="6"/>
      <c r="BW84" s="28"/>
      <c r="BX84" s="11"/>
      <c r="BY84" s="39"/>
      <c r="BZ84" s="39"/>
      <c r="CA84" s="38"/>
      <c r="CB84" s="39"/>
      <c r="CC84" s="39"/>
      <c r="CD84" s="38"/>
      <c r="CE84" s="33"/>
      <c r="CF84" s="39"/>
      <c r="CG84" s="11"/>
      <c r="CH84" s="33"/>
      <c r="CI84" s="39"/>
      <c r="CJ84" s="11"/>
      <c r="CK84" s="33">
        <v>45</v>
      </c>
      <c r="CL84" s="39">
        <v>93</v>
      </c>
      <c r="CM84" s="11">
        <f t="shared" si="56"/>
        <v>2.0666666666666669</v>
      </c>
      <c r="CN84" s="33">
        <v>89</v>
      </c>
      <c r="CO84" s="39">
        <v>233</v>
      </c>
      <c r="CP84" s="11">
        <f t="shared" si="57"/>
        <v>2.6179775280898876</v>
      </c>
    </row>
    <row r="85" spans="2:94">
      <c r="C85" s="18" t="s">
        <v>187</v>
      </c>
      <c r="D85" s="28" t="s">
        <v>188</v>
      </c>
      <c r="E85" s="10">
        <v>9</v>
      </c>
      <c r="F85" s="10" t="s">
        <v>24</v>
      </c>
      <c r="G85" s="10"/>
      <c r="H85" s="137"/>
      <c r="I85" s="138"/>
      <c r="J85" s="149"/>
      <c r="K85" s="162">
        <f t="shared" si="36"/>
        <v>31</v>
      </c>
      <c r="L85" s="39">
        <f t="shared" si="37"/>
        <v>113</v>
      </c>
      <c r="M85" s="38">
        <f t="shared" si="38"/>
        <v>3.6451612903225805</v>
      </c>
      <c r="N85" s="18">
        <f t="shared" si="39"/>
        <v>38.200000000000003</v>
      </c>
      <c r="O85" s="7">
        <f t="shared" si="40"/>
        <v>122.6</v>
      </c>
      <c r="P85" s="160">
        <f t="shared" si="41"/>
        <v>3.2094240837696333</v>
      </c>
      <c r="Q85" s="7">
        <v>20</v>
      </c>
      <c r="R85" s="28">
        <v>59</v>
      </c>
      <c r="S85" s="11">
        <f t="shared" si="42"/>
        <v>2.95</v>
      </c>
      <c r="T85" s="6">
        <v>9</v>
      </c>
      <c r="U85" s="28">
        <v>32</v>
      </c>
      <c r="V85" s="11">
        <f t="shared" si="52"/>
        <v>3.5555555555555554</v>
      </c>
      <c r="W85" s="6">
        <v>8</v>
      </c>
      <c r="X85" s="28">
        <v>27</v>
      </c>
      <c r="Y85" s="11">
        <f t="shared" si="53"/>
        <v>3.375</v>
      </c>
      <c r="Z85" s="6">
        <v>1.2</v>
      </c>
      <c r="AA85" s="28">
        <v>4.5999999999999996</v>
      </c>
      <c r="AB85" s="11">
        <f t="shared" si="54"/>
        <v>3.833333333333333</v>
      </c>
      <c r="AJ85" s="50"/>
      <c r="AT85" s="12"/>
      <c r="AU85" s="12"/>
      <c r="AV85" s="12"/>
      <c r="AW85" s="65"/>
      <c r="AX85" s="12"/>
      <c r="AY85" s="13"/>
      <c r="AZ85" s="39"/>
      <c r="BA85" s="39"/>
      <c r="BB85" s="7"/>
      <c r="BC85" s="6"/>
      <c r="BD85" s="7"/>
      <c r="BE85" s="38"/>
      <c r="BF85" s="6"/>
      <c r="BG85" s="39"/>
      <c r="BH85" s="38"/>
      <c r="BI85" s="87"/>
      <c r="BJ85" s="88"/>
      <c r="BK85" s="71"/>
      <c r="BL85" s="6"/>
      <c r="BM85" s="7"/>
      <c r="BN85" s="38"/>
      <c r="BO85" s="6"/>
      <c r="BP85" s="28"/>
      <c r="BQ85" s="11"/>
      <c r="BS85" s="28"/>
      <c r="BT85" s="28"/>
      <c r="BU85" s="11"/>
      <c r="BV85" s="6"/>
      <c r="BW85" s="28"/>
      <c r="BX85" s="11"/>
      <c r="BY85" s="39"/>
      <c r="BZ85" s="39"/>
      <c r="CA85" s="38"/>
      <c r="CB85" s="39"/>
      <c r="CC85" s="39"/>
      <c r="CD85" s="38"/>
      <c r="CE85" s="33"/>
      <c r="CF85" s="39"/>
      <c r="CG85" s="11"/>
      <c r="CH85" s="33">
        <v>3</v>
      </c>
      <c r="CI85" s="39">
        <v>11</v>
      </c>
      <c r="CJ85" s="11">
        <f t="shared" ref="CJ85" si="58">+CI85/CH85</f>
        <v>3.6666666666666665</v>
      </c>
      <c r="CK85" s="33">
        <v>9</v>
      </c>
      <c r="CL85" s="39">
        <v>34</v>
      </c>
      <c r="CM85" s="11">
        <f t="shared" si="56"/>
        <v>3.7777777777777777</v>
      </c>
      <c r="CN85" s="33">
        <v>19</v>
      </c>
      <c r="CO85" s="39">
        <v>68</v>
      </c>
      <c r="CP85" s="11">
        <f t="shared" si="57"/>
        <v>3.5789473684210527</v>
      </c>
    </row>
    <row r="86" spans="2:94">
      <c r="C86" s="37" t="s">
        <v>192</v>
      </c>
      <c r="D86" s="28" t="s">
        <v>191</v>
      </c>
      <c r="E86" s="10">
        <v>12</v>
      </c>
      <c r="F86" s="10" t="s">
        <v>48</v>
      </c>
      <c r="G86" s="10"/>
      <c r="H86" s="137"/>
      <c r="I86" s="138"/>
      <c r="J86" s="149"/>
      <c r="K86" s="162">
        <f t="shared" si="36"/>
        <v>0</v>
      </c>
      <c r="L86" s="39">
        <f t="shared" si="37"/>
        <v>0</v>
      </c>
      <c r="M86" s="38" t="e">
        <f t="shared" si="38"/>
        <v>#DIV/0!</v>
      </c>
      <c r="N86" s="18">
        <f t="shared" si="39"/>
        <v>355</v>
      </c>
      <c r="O86" s="7">
        <f t="shared" si="40"/>
        <v>669</v>
      </c>
      <c r="P86" s="160">
        <f t="shared" si="41"/>
        <v>1.8845070422535211</v>
      </c>
      <c r="Q86" s="7">
        <v>102</v>
      </c>
      <c r="R86" s="7">
        <v>184</v>
      </c>
      <c r="S86" s="11">
        <f t="shared" si="42"/>
        <v>1.803921568627451</v>
      </c>
      <c r="T86" s="6">
        <v>86</v>
      </c>
      <c r="U86" s="28">
        <v>148</v>
      </c>
      <c r="V86" s="11">
        <f t="shared" si="52"/>
        <v>1.7209302325581395</v>
      </c>
      <c r="W86" s="6">
        <v>87</v>
      </c>
      <c r="X86" s="28">
        <v>157</v>
      </c>
      <c r="Y86" s="11">
        <f t="shared" si="53"/>
        <v>1.8045977011494252</v>
      </c>
      <c r="Z86" s="6">
        <v>80</v>
      </c>
      <c r="AA86" s="28">
        <v>180</v>
      </c>
      <c r="AB86" s="11">
        <f t="shared" si="54"/>
        <v>2.25</v>
      </c>
      <c r="AJ86" s="28"/>
      <c r="AT86" s="12"/>
      <c r="AU86" s="12"/>
      <c r="AV86" s="12"/>
      <c r="AW86" s="65"/>
      <c r="AX86" s="12"/>
      <c r="AY86" s="13"/>
      <c r="AZ86" s="39"/>
      <c r="BA86" s="39"/>
      <c r="BB86" s="7"/>
      <c r="BC86" s="6"/>
      <c r="BD86" s="7"/>
      <c r="BE86" s="38"/>
      <c r="BF86" s="6"/>
      <c r="BG86" s="39"/>
      <c r="BH86" s="38"/>
      <c r="BI86" s="87"/>
      <c r="BJ86" s="88"/>
      <c r="BK86" s="71"/>
      <c r="BL86" s="6"/>
      <c r="BM86" s="7"/>
      <c r="BN86" s="38"/>
      <c r="BO86" s="6"/>
      <c r="BP86" s="28"/>
      <c r="BQ86" s="11"/>
      <c r="BS86" s="28"/>
      <c r="BT86" s="28"/>
      <c r="BU86" s="11"/>
      <c r="BV86" s="6"/>
      <c r="BW86" s="28"/>
      <c r="BX86" s="11"/>
      <c r="BY86" s="39"/>
      <c r="BZ86" s="39"/>
      <c r="CA86" s="38"/>
      <c r="CB86" s="39"/>
      <c r="CC86" s="39"/>
      <c r="CD86" s="38"/>
      <c r="CE86" s="33"/>
      <c r="CF86" s="39"/>
      <c r="CG86" s="11"/>
      <c r="CH86" s="33"/>
      <c r="CI86" s="39"/>
      <c r="CJ86" s="11"/>
      <c r="CK86" s="33"/>
      <c r="CL86" s="39"/>
      <c r="CM86" s="11"/>
      <c r="CN86" s="33"/>
      <c r="CO86" s="39"/>
      <c r="CP86" s="11" t="e">
        <f t="shared" si="57"/>
        <v>#DIV/0!</v>
      </c>
    </row>
    <row r="87" spans="2:94" ht="16" thickBot="1">
      <c r="C87" s="28"/>
      <c r="D87" s="28"/>
      <c r="E87" s="10"/>
      <c r="F87" s="10"/>
      <c r="G87" s="10"/>
      <c r="H87" s="137"/>
      <c r="I87" s="138"/>
      <c r="J87" s="149"/>
      <c r="K87" s="39"/>
      <c r="L87" s="39"/>
      <c r="M87" s="38"/>
      <c r="N87" s="18"/>
      <c r="O87" s="7"/>
      <c r="P87" s="160"/>
      <c r="Q87" s="7"/>
      <c r="R87" s="7"/>
      <c r="S87" s="11"/>
      <c r="T87" s="7"/>
      <c r="U87" s="28"/>
      <c r="V87" s="11"/>
      <c r="W87" s="181"/>
      <c r="X87" s="28"/>
      <c r="Y87" s="11"/>
      <c r="Z87" s="181"/>
      <c r="AA87" s="28"/>
      <c r="AB87" s="11"/>
      <c r="AT87" s="12"/>
      <c r="AU87" s="12"/>
      <c r="AV87" s="12"/>
      <c r="AW87" s="65"/>
      <c r="AX87" s="12"/>
      <c r="AY87" s="13"/>
      <c r="AZ87" s="39"/>
      <c r="BA87" s="39"/>
      <c r="BB87" s="7"/>
      <c r="BC87" s="6"/>
      <c r="BD87" s="7"/>
      <c r="BE87" s="38"/>
      <c r="BF87" s="6"/>
      <c r="BG87" s="39"/>
      <c r="BH87" s="38"/>
      <c r="BI87" s="87"/>
      <c r="BJ87" s="88"/>
      <c r="BK87" s="71"/>
      <c r="BL87" s="6"/>
      <c r="BM87" s="7"/>
      <c r="BN87" s="38"/>
      <c r="BO87" s="6"/>
      <c r="BP87" s="28"/>
      <c r="BQ87" s="11"/>
      <c r="BS87" s="28"/>
      <c r="BT87" s="28"/>
      <c r="BU87" s="11"/>
      <c r="BV87" s="6"/>
      <c r="BW87" s="28"/>
      <c r="BX87" s="11"/>
      <c r="BY87" s="39"/>
      <c r="BZ87" s="39"/>
      <c r="CA87" s="38"/>
      <c r="CB87" s="39"/>
      <c r="CC87" s="39"/>
      <c r="CD87" s="38"/>
      <c r="CE87" s="33"/>
      <c r="CF87" s="39"/>
      <c r="CG87" s="11"/>
      <c r="CH87" s="33"/>
      <c r="CI87" s="39"/>
      <c r="CJ87" s="11"/>
      <c r="CK87" s="33"/>
      <c r="CL87" s="39"/>
      <c r="CM87" s="11"/>
      <c r="CN87" s="33"/>
      <c r="CO87" s="39"/>
      <c r="CP87" s="11"/>
    </row>
    <row r="88" spans="2:94" ht="16" thickBot="1">
      <c r="B88" s="63"/>
      <c r="C88" s="66"/>
      <c r="D88" s="66"/>
      <c r="E88" s="168" t="s">
        <v>104</v>
      </c>
      <c r="F88" s="67"/>
      <c r="H88" s="141">
        <f>SUM(H61:H76)</f>
        <v>52082</v>
      </c>
      <c r="I88" s="142">
        <f>SUM(I61:I76)</f>
        <v>205968</v>
      </c>
      <c r="J88" s="147">
        <f>+I88/H88</f>
        <v>3.9546868399831037</v>
      </c>
      <c r="K88" s="59">
        <f>SUM(K61:K81)</f>
        <v>90194.00999999998</v>
      </c>
      <c r="L88" s="55">
        <f>SUM(L61:L81)</f>
        <v>353132</v>
      </c>
      <c r="M88" s="163">
        <f t="shared" si="38"/>
        <v>3.9152489173061502</v>
      </c>
      <c r="N88" s="186">
        <f>SUM(N61:N86)</f>
        <v>57048.2</v>
      </c>
      <c r="O88" s="187">
        <f>SUM(O61:O86)</f>
        <v>230067.6</v>
      </c>
      <c r="P88" s="188">
        <f t="shared" ref="P88" si="59">+O88/N88</f>
        <v>4.0328634382855206</v>
      </c>
      <c r="Q88" s="44">
        <f>SUM(Q61:Q86)</f>
        <v>24822</v>
      </c>
      <c r="R88" s="44">
        <f>SUM(R61:R86)</f>
        <v>93487</v>
      </c>
      <c r="S88" s="60">
        <f t="shared" si="42"/>
        <v>3.7662960277173476</v>
      </c>
      <c r="T88" s="44">
        <f>SUM(T61:T86)</f>
        <v>14193</v>
      </c>
      <c r="U88" s="44">
        <f>SUM(U61:U86)</f>
        <v>58038</v>
      </c>
      <c r="V88" s="60">
        <f t="shared" si="52"/>
        <v>4.0891989008666245</v>
      </c>
      <c r="W88" s="44">
        <f>SUM(W61:W86)</f>
        <v>12910</v>
      </c>
      <c r="X88" s="44">
        <f>SUM(X61:X86)</f>
        <v>57486</v>
      </c>
      <c r="Y88" s="60">
        <f t="shared" si="53"/>
        <v>4.4528272656855155</v>
      </c>
      <c r="Z88" s="44">
        <f>SUM(Z61:Z86)</f>
        <v>5123.2</v>
      </c>
      <c r="AA88" s="44">
        <f>SUM(AA61:AA86)</f>
        <v>21056.6</v>
      </c>
      <c r="AB88" s="60">
        <f t="shared" ref="AB88" si="60">+AA88/Z88</f>
        <v>4.110048407245471</v>
      </c>
      <c r="AT88" s="81">
        <f>SUM(AT61:AT74)</f>
        <v>9340</v>
      </c>
      <c r="AU88" s="55">
        <f>SUM(AU61:AU74)</f>
        <v>32872</v>
      </c>
      <c r="AV88" s="63"/>
      <c r="AW88" s="129">
        <f>SUM(AW61:AW74)</f>
        <v>7279</v>
      </c>
      <c r="AX88" s="88">
        <f>SUM(AX61:AX74)</f>
        <v>28443</v>
      </c>
      <c r="AY88" s="130"/>
      <c r="AZ88" s="81">
        <f>SUM(AZ61:AZ74)</f>
        <v>4510</v>
      </c>
      <c r="BA88" s="55">
        <f>SUM(BA61:BA74)</f>
        <v>19690</v>
      </c>
      <c r="BB88" s="56"/>
      <c r="BC88" s="61">
        <f>SUM(BC61:BC74)</f>
        <v>2769</v>
      </c>
      <c r="BD88" s="55">
        <f>SUM(BD61:BD74)</f>
        <v>11220</v>
      </c>
      <c r="BE88" s="58"/>
      <c r="BF88" s="59">
        <f>SUM(BF61:BF76)</f>
        <v>2974</v>
      </c>
      <c r="BG88" s="55">
        <f>SUM(BG61:BG76)</f>
        <v>9885</v>
      </c>
      <c r="BH88" s="60"/>
      <c r="BI88" s="87">
        <f>SUM(BI61:BI76)</f>
        <v>2894</v>
      </c>
      <c r="BJ88" s="88">
        <f>SUM(BJ61:BJ76)</f>
        <v>13027</v>
      </c>
      <c r="BK88" s="71"/>
      <c r="BL88" s="43">
        <f>SUM(BL61:BL76)</f>
        <v>9006</v>
      </c>
      <c r="BM88" s="44">
        <f>SUM(BM61:BM76)</f>
        <v>38469</v>
      </c>
      <c r="BN88" s="44"/>
      <c r="BO88" s="43">
        <f>SUM(BO61:BO76)</f>
        <v>13310</v>
      </c>
      <c r="BP88" s="44">
        <f>SUM(BP61:BP76)</f>
        <v>52362</v>
      </c>
      <c r="BQ88" s="98"/>
      <c r="BS88" s="44">
        <f>SUM(BS61:BS76)</f>
        <v>13917</v>
      </c>
      <c r="BT88" s="44">
        <f>SUM(BT61:BT76)</f>
        <v>57200</v>
      </c>
      <c r="BU88" s="60">
        <f t="shared" si="48"/>
        <v>4.1100811956599843</v>
      </c>
      <c r="BV88" s="43">
        <f>SUM(BV61:BV76)</f>
        <v>17732</v>
      </c>
      <c r="BW88" s="44">
        <f>SUM(BW61:BW76)</f>
        <v>61513</v>
      </c>
      <c r="BX88" s="60">
        <f t="shared" si="14"/>
        <v>3.4690390254906385</v>
      </c>
      <c r="BY88" s="59">
        <f>SUM(BY61:BY79)</f>
        <v>13752</v>
      </c>
      <c r="BZ88" s="55">
        <f>SUM(BZ61:BZ79)</f>
        <v>53356</v>
      </c>
      <c r="CA88" s="163">
        <f t="shared" si="15"/>
        <v>3.8798720186154743</v>
      </c>
      <c r="CB88" s="55">
        <f>SUM(CB61:CB80)</f>
        <v>3635</v>
      </c>
      <c r="CC88" s="55">
        <f>SUM(CC61:CC80)</f>
        <v>15916</v>
      </c>
      <c r="CD88" s="62">
        <f t="shared" si="16"/>
        <v>4.3785419532324621</v>
      </c>
      <c r="CE88" s="59">
        <f>SUM(CE61:CE81)</f>
        <v>4328.01</v>
      </c>
      <c r="CF88" s="55">
        <f>SUM(CF61:CF81)</f>
        <v>12388</v>
      </c>
      <c r="CG88" s="11">
        <f t="shared" ref="CG88" si="61">+CF88/CE88</f>
        <v>2.8622854383423326</v>
      </c>
      <c r="CH88" s="59">
        <f>SUM(CH61:CH81)</f>
        <v>5077</v>
      </c>
      <c r="CI88" s="55">
        <f>SUM(CI61:CI81)</f>
        <v>20967</v>
      </c>
      <c r="CJ88" s="11">
        <f t="shared" ref="CJ88" si="62">+CI88/CH88</f>
        <v>4.1298010636202482</v>
      </c>
      <c r="CK88" s="59">
        <f>SUM(CK61:CK81)</f>
        <v>13846</v>
      </c>
      <c r="CL88" s="55">
        <f>SUM(CL61:CL81)</f>
        <v>57013</v>
      </c>
      <c r="CM88" s="134">
        <f t="shared" si="56"/>
        <v>4.1176513072367467</v>
      </c>
      <c r="CN88" s="59">
        <f>SUM(CN61:CN82)</f>
        <v>16107</v>
      </c>
      <c r="CO88" s="55">
        <f>SUM(CO61:CO82)</f>
        <v>68373</v>
      </c>
      <c r="CP88" s="134">
        <f t="shared" si="57"/>
        <v>4.2449245669584652</v>
      </c>
    </row>
    <row r="89" spans="2:94">
      <c r="K89" s="31"/>
      <c r="L89" s="31"/>
      <c r="M89" s="50"/>
      <c r="N89" s="64"/>
      <c r="O89" s="64"/>
      <c r="P89" s="39"/>
      <c r="AG89" s="31"/>
      <c r="AO89" t="s">
        <v>107</v>
      </c>
    </row>
    <row r="90" spans="2:94">
      <c r="C90" t="s">
        <v>124</v>
      </c>
    </row>
    <row r="91" spans="2:94">
      <c r="C91" t="s">
        <v>123</v>
      </c>
      <c r="I91" s="31"/>
    </row>
    <row r="92" spans="2:94">
      <c r="C92" t="s">
        <v>128</v>
      </c>
      <c r="I92" s="128"/>
    </row>
    <row r="93" spans="2:94">
      <c r="C93" t="s">
        <v>129</v>
      </c>
    </row>
    <row r="94" spans="2:94">
      <c r="C94" t="s">
        <v>130</v>
      </c>
    </row>
    <row r="95" spans="2:94">
      <c r="C95" t="s">
        <v>125</v>
      </c>
    </row>
    <row r="96" spans="2:94">
      <c r="C96" t="s">
        <v>126</v>
      </c>
    </row>
    <row r="97" spans="3:48">
      <c r="C97" t="s">
        <v>127</v>
      </c>
    </row>
    <row r="98" spans="3:48">
      <c r="C98" t="s">
        <v>131</v>
      </c>
    </row>
    <row r="99" spans="3:48">
      <c r="C99" s="7" t="s">
        <v>175</v>
      </c>
    </row>
    <row r="100" spans="3:48">
      <c r="C100" t="s">
        <v>94</v>
      </c>
    </row>
    <row r="101" spans="3:48">
      <c r="AU101" s="10"/>
      <c r="AV101" s="11"/>
    </row>
    <row r="102" spans="3:48">
      <c r="F102" s="7"/>
      <c r="G102" s="7"/>
      <c r="H102" s="7"/>
      <c r="I102" s="7"/>
      <c r="J102" s="7"/>
      <c r="AU102" s="10"/>
      <c r="AV102" s="11"/>
    </row>
    <row r="103" spans="3:48">
      <c r="D103" s="7"/>
      <c r="E103" s="7"/>
      <c r="F103" s="7"/>
      <c r="G103" s="7"/>
      <c r="H103" s="7"/>
      <c r="I103" s="7"/>
      <c r="J103" s="7"/>
      <c r="AU103" s="10"/>
      <c r="AV103" s="11"/>
    </row>
    <row r="104" spans="3:48">
      <c r="D104" s="7"/>
      <c r="E104" s="7"/>
      <c r="F104" s="7"/>
      <c r="G104" s="7"/>
      <c r="H104" s="7"/>
      <c r="I104" s="7"/>
      <c r="J104" s="7"/>
      <c r="N104">
        <v>546</v>
      </c>
      <c r="O104">
        <v>1633</v>
      </c>
      <c r="AU104" s="10"/>
      <c r="AV104" s="11"/>
    </row>
    <row r="105" spans="3:48">
      <c r="N105">
        <v>140</v>
      </c>
      <c r="O105">
        <v>351</v>
      </c>
      <c r="AU105" s="10"/>
      <c r="AV105" s="11"/>
    </row>
    <row r="106" spans="3:48">
      <c r="N106">
        <v>207</v>
      </c>
      <c r="O106">
        <v>479</v>
      </c>
      <c r="AU106" s="10"/>
      <c r="AV106" s="11"/>
    </row>
    <row r="107" spans="3:48">
      <c r="N107">
        <v>212</v>
      </c>
      <c r="O107">
        <v>466</v>
      </c>
      <c r="AU107" s="10"/>
      <c r="AV107" s="11"/>
    </row>
    <row r="108" spans="3:48">
      <c r="N108">
        <v>247</v>
      </c>
      <c r="O108">
        <v>790</v>
      </c>
      <c r="AU108" s="10"/>
      <c r="AV108" s="11"/>
    </row>
    <row r="109" spans="3:48">
      <c r="N109">
        <v>189</v>
      </c>
      <c r="O109">
        <v>522</v>
      </c>
      <c r="AU109" s="10"/>
      <c r="AV109" s="11"/>
    </row>
    <row r="110" spans="3:48">
      <c r="N110">
        <v>182</v>
      </c>
      <c r="O110">
        <v>604</v>
      </c>
      <c r="AU110" s="10"/>
      <c r="AV110" s="11"/>
    </row>
    <row r="111" spans="3:48">
      <c r="N111">
        <v>236</v>
      </c>
      <c r="O111">
        <v>849</v>
      </c>
      <c r="AU111" s="10"/>
      <c r="AV111" s="11"/>
    </row>
    <row r="112" spans="3:48">
      <c r="N112">
        <v>168</v>
      </c>
      <c r="O112">
        <v>393</v>
      </c>
      <c r="AU112" s="26"/>
      <c r="AV112" s="11"/>
    </row>
    <row r="113" spans="14:48">
      <c r="N113">
        <v>321</v>
      </c>
      <c r="O113">
        <v>872</v>
      </c>
      <c r="AU113" s="10"/>
      <c r="AV113" s="11"/>
    </row>
    <row r="114" spans="14:48">
      <c r="N114">
        <v>140</v>
      </c>
      <c r="O114">
        <v>496</v>
      </c>
      <c r="AU114" s="10"/>
      <c r="AV114" s="11"/>
    </row>
    <row r="115" spans="14:48">
      <c r="N115">
        <v>265</v>
      </c>
      <c r="O115">
        <v>444</v>
      </c>
      <c r="AU115" s="10"/>
      <c r="AV115" s="11"/>
    </row>
    <row r="116" spans="14:48">
      <c r="N116">
        <v>393</v>
      </c>
      <c r="O116">
        <v>1056</v>
      </c>
      <c r="AU116" s="10"/>
      <c r="AV116" s="11"/>
    </row>
    <row r="117" spans="14:48">
      <c r="N117">
        <v>38.200000000000003</v>
      </c>
      <c r="O117">
        <v>122.6</v>
      </c>
      <c r="AU117" s="10"/>
      <c r="AV117" s="11"/>
    </row>
    <row r="118" spans="14:48">
      <c r="N118">
        <v>355</v>
      </c>
      <c r="O118">
        <v>669</v>
      </c>
      <c r="AU118" s="10"/>
      <c r="AV118" s="11"/>
    </row>
    <row r="119" spans="14:48">
      <c r="N119">
        <f>SUM(N104:N118)</f>
        <v>3639.2</v>
      </c>
      <c r="O119">
        <f>SUM(O104:O118)</f>
        <v>9746.6</v>
      </c>
      <c r="P119">
        <f>+O119/N119</f>
        <v>2.6782259837326889</v>
      </c>
      <c r="AU119" s="10"/>
      <c r="AV119" s="11"/>
    </row>
    <row r="120" spans="14:48">
      <c r="AU120" s="10"/>
      <c r="AV120" s="11"/>
    </row>
    <row r="121" spans="14:48">
      <c r="AU121" s="10"/>
      <c r="AV121" s="11"/>
    </row>
    <row r="122" spans="14:48">
      <c r="AU122" s="10"/>
      <c r="AV122" s="11"/>
    </row>
    <row r="123" spans="14:48">
      <c r="AU123" s="26"/>
      <c r="AV123" s="11"/>
    </row>
    <row r="124" spans="14:48">
      <c r="AU124" s="10"/>
      <c r="AV124" s="11"/>
    </row>
    <row r="125" spans="14:48">
      <c r="AU125" s="10"/>
      <c r="AV125" s="11"/>
    </row>
    <row r="126" spans="14:48">
      <c r="AU126" s="10"/>
      <c r="AV126" s="11"/>
    </row>
  </sheetData>
  <pageMargins left="0.75" right="0.75" top="1" bottom="1" header="0.5" footer="0.5"/>
  <pageSetup paperSize="0" scale="16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Monitoring okt2016-sept2017</vt:lpstr>
      <vt:lpstr>monitoring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Hetty</dc:creator>
  <cp:lastModifiedBy>Hetty</cp:lastModifiedBy>
  <cp:lastPrinted>2017-02-01T09:00:42Z</cp:lastPrinted>
  <dcterms:created xsi:type="dcterms:W3CDTF">2016-11-01T12:21:30Z</dcterms:created>
  <dcterms:modified xsi:type="dcterms:W3CDTF">2019-05-12T06:33:00Z</dcterms:modified>
</cp:coreProperties>
</file>