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37140" windowHeight="21140" tabRatio="878" firstSheet="1" activeTab="1"/>
  </bookViews>
  <sheets>
    <sheet name="Monitoring okt2016-sept2017" sheetId="1" r:id="rId1"/>
    <sheet name="monitoring 2017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69" i="2" l="1"/>
  <c r="R98" i="2"/>
  <c r="Q98" i="2"/>
  <c r="R97" i="2"/>
  <c r="Q97" i="2"/>
  <c r="R96" i="2"/>
  <c r="Q96" i="2"/>
  <c r="R94" i="2"/>
  <c r="Q94" i="2"/>
  <c r="R93" i="2"/>
  <c r="Q93" i="2"/>
  <c r="R92" i="2"/>
  <c r="Q92" i="2"/>
  <c r="R91" i="2"/>
  <c r="Q91" i="2"/>
  <c r="R89" i="2"/>
  <c r="Q89" i="2"/>
  <c r="R88" i="2"/>
  <c r="Q88" i="2"/>
  <c r="R87" i="2"/>
  <c r="Q87" i="2"/>
  <c r="R86" i="2"/>
  <c r="Q86" i="2"/>
  <c r="R85" i="2"/>
  <c r="Q85" i="2"/>
  <c r="R84" i="2"/>
  <c r="Q84" i="2"/>
  <c r="R83" i="2"/>
  <c r="Q83" i="2"/>
  <c r="R82" i="2"/>
  <c r="Q82" i="2"/>
  <c r="R81" i="2"/>
  <c r="Q81" i="2"/>
  <c r="R80" i="2"/>
  <c r="Q80" i="2"/>
  <c r="R75" i="2"/>
  <c r="Q75" i="2"/>
  <c r="R74" i="2"/>
  <c r="Q74" i="2"/>
  <c r="R73" i="2"/>
  <c r="Q73" i="2"/>
  <c r="R72" i="2"/>
  <c r="Q72" i="2"/>
  <c r="U69" i="2"/>
  <c r="AA69" i="2"/>
  <c r="AD69" i="2"/>
  <c r="R69" i="2"/>
  <c r="T69" i="2"/>
  <c r="W69" i="2"/>
  <c r="Z69" i="2"/>
  <c r="AC69" i="2"/>
  <c r="Q69" i="2"/>
  <c r="R68" i="2"/>
  <c r="Q68" i="2"/>
  <c r="R67" i="2"/>
  <c r="Q67" i="2"/>
  <c r="R66" i="2"/>
  <c r="Q66" i="2"/>
  <c r="R65" i="2"/>
  <c r="Q65" i="2"/>
  <c r="R64" i="2"/>
  <c r="Q64" i="2"/>
  <c r="R63" i="2"/>
  <c r="Q63" i="2"/>
  <c r="R62" i="2"/>
  <c r="Q62" i="2"/>
  <c r="R61" i="2"/>
  <c r="Q61" i="2"/>
  <c r="R60" i="2"/>
  <c r="Q60" i="2"/>
  <c r="R59" i="2"/>
  <c r="Q59" i="2"/>
  <c r="R58" i="2"/>
  <c r="Q58" i="2"/>
  <c r="R57" i="2"/>
  <c r="Q57" i="2"/>
  <c r="R56" i="2"/>
  <c r="Q56" i="2"/>
  <c r="R54" i="2"/>
  <c r="Q54" i="2"/>
  <c r="R53" i="2"/>
  <c r="Q53" i="2"/>
  <c r="R52" i="2"/>
  <c r="Q52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8" i="2"/>
  <c r="Q28" i="2"/>
  <c r="R27" i="2"/>
  <c r="Q27" i="2"/>
  <c r="R26" i="2"/>
  <c r="Q26" i="2"/>
  <c r="R25" i="2"/>
  <c r="Q25" i="2"/>
  <c r="R24" i="2"/>
  <c r="Q24" i="2"/>
  <c r="R23" i="2"/>
  <c r="Q23" i="2"/>
  <c r="R22" i="2"/>
  <c r="Q22" i="2"/>
  <c r="R20" i="2"/>
  <c r="Q20" i="2"/>
  <c r="AD99" i="2"/>
  <c r="AC99" i="2"/>
  <c r="AE99" i="2"/>
  <c r="AE98" i="2"/>
  <c r="AE97" i="2"/>
  <c r="AE96" i="2"/>
  <c r="AE94" i="2"/>
  <c r="AE93" i="2"/>
  <c r="AE92" i="2"/>
  <c r="AE91" i="2"/>
  <c r="AE89" i="2"/>
  <c r="AE88" i="2"/>
  <c r="AE87" i="2"/>
  <c r="AE86" i="2"/>
  <c r="AE85" i="2"/>
  <c r="AE84" i="2"/>
  <c r="AE83" i="2"/>
  <c r="AE82" i="2"/>
  <c r="AE80" i="2"/>
  <c r="AE76" i="2"/>
  <c r="AE75" i="2"/>
  <c r="AE74" i="2"/>
  <c r="AE73" i="2"/>
  <c r="AE72" i="2"/>
  <c r="AE69" i="2"/>
  <c r="AE68" i="2"/>
  <c r="AE67" i="2"/>
  <c r="AE66" i="2"/>
  <c r="AE65" i="2"/>
  <c r="AE64" i="2"/>
  <c r="AE63" i="2"/>
  <c r="AE62" i="2"/>
  <c r="AE61" i="2"/>
  <c r="AE60" i="2"/>
  <c r="AE59" i="2"/>
  <c r="AE58" i="2"/>
  <c r="AE57" i="2"/>
  <c r="AE56" i="2"/>
  <c r="AE54" i="2"/>
  <c r="AE53" i="2"/>
  <c r="AE52" i="2"/>
  <c r="AE50" i="2"/>
  <c r="AE49" i="2"/>
  <c r="AE47" i="2"/>
  <c r="AE46" i="2"/>
  <c r="AE45" i="2"/>
  <c r="AE43" i="2"/>
  <c r="AE42" i="2"/>
  <c r="AE41" i="2"/>
  <c r="AE39" i="2"/>
  <c r="AE38" i="2"/>
  <c r="AE36" i="2"/>
  <c r="AE35" i="2"/>
  <c r="AE34" i="2"/>
  <c r="AE33" i="2"/>
  <c r="AE32" i="2"/>
  <c r="AE31" i="2"/>
  <c r="AE30" i="2"/>
  <c r="AE28" i="2"/>
  <c r="AE27" i="2"/>
  <c r="AE26" i="2"/>
  <c r="AE25" i="2"/>
  <c r="AE24" i="2"/>
  <c r="AE23" i="2"/>
  <c r="AE22" i="2"/>
  <c r="AE20" i="2"/>
  <c r="AB26" i="2"/>
  <c r="AB25" i="2"/>
  <c r="AB24" i="2"/>
  <c r="Y26" i="2"/>
  <c r="Y25" i="2"/>
  <c r="Y24" i="2"/>
  <c r="V25" i="2"/>
  <c r="V24" i="2"/>
  <c r="S25" i="2"/>
  <c r="S24" i="2"/>
  <c r="AB92" i="2"/>
  <c r="Y92" i="2"/>
  <c r="V92" i="2"/>
  <c r="AB58" i="2"/>
  <c r="Y58" i="2"/>
  <c r="V58" i="2"/>
  <c r="AB76" i="2"/>
  <c r="AA99" i="2"/>
  <c r="Z99" i="2"/>
  <c r="AB99" i="2"/>
  <c r="AB98" i="2"/>
  <c r="AB97" i="2"/>
  <c r="AB96" i="2"/>
  <c r="AB94" i="2"/>
  <c r="AB93" i="2"/>
  <c r="AB91" i="2"/>
  <c r="AB89" i="2"/>
  <c r="AB88" i="2"/>
  <c r="AB87" i="2"/>
  <c r="AB86" i="2"/>
  <c r="AB85" i="2"/>
  <c r="AB84" i="2"/>
  <c r="AB83" i="2"/>
  <c r="AB82" i="2"/>
  <c r="AB80" i="2"/>
  <c r="AB75" i="2"/>
  <c r="AB74" i="2"/>
  <c r="AB73" i="2"/>
  <c r="AB72" i="2"/>
  <c r="AB69" i="2"/>
  <c r="AB68" i="2"/>
  <c r="AB67" i="2"/>
  <c r="AB66" i="2"/>
  <c r="AB65" i="2"/>
  <c r="AB64" i="2"/>
  <c r="AB63" i="2"/>
  <c r="AB62" i="2"/>
  <c r="AB61" i="2"/>
  <c r="AB60" i="2"/>
  <c r="AB59" i="2"/>
  <c r="AB57" i="2"/>
  <c r="AB56" i="2"/>
  <c r="AB54" i="2"/>
  <c r="AB53" i="2"/>
  <c r="AB52" i="2"/>
  <c r="AB50" i="2"/>
  <c r="AB49" i="2"/>
  <c r="AB47" i="2"/>
  <c r="AB46" i="2"/>
  <c r="AB45" i="2"/>
  <c r="AB43" i="2"/>
  <c r="AB42" i="2"/>
  <c r="AB41" i="2"/>
  <c r="AB39" i="2"/>
  <c r="AB38" i="2"/>
  <c r="AB36" i="2"/>
  <c r="AB35" i="2"/>
  <c r="AB34" i="2"/>
  <c r="AB33" i="2"/>
  <c r="AB32" i="2"/>
  <c r="AB31" i="2"/>
  <c r="AB30" i="2"/>
  <c r="AB28" i="2"/>
  <c r="AB27" i="2"/>
  <c r="AB23" i="2"/>
  <c r="AB22" i="2"/>
  <c r="AB20" i="2"/>
  <c r="X99" i="2"/>
  <c r="W99" i="2"/>
  <c r="Y99" i="2"/>
  <c r="Q99" i="2"/>
  <c r="R99" i="2"/>
  <c r="S99" i="2"/>
  <c r="T99" i="2"/>
  <c r="U99" i="2"/>
  <c r="N20" i="2"/>
  <c r="N22" i="2"/>
  <c r="N23" i="2"/>
  <c r="N24" i="2"/>
  <c r="N26" i="2"/>
  <c r="N27" i="2"/>
  <c r="N28" i="2"/>
  <c r="N29" i="2"/>
  <c r="N30" i="2"/>
  <c r="N31" i="2"/>
  <c r="N32" i="2"/>
  <c r="N33" i="2"/>
  <c r="N34" i="2"/>
  <c r="N35" i="2"/>
  <c r="N36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9" i="2"/>
  <c r="CB68" i="2"/>
  <c r="P68" i="2"/>
  <c r="CD68" i="2"/>
  <c r="CC68" i="2"/>
  <c r="S98" i="2"/>
  <c r="S97" i="2"/>
  <c r="S96" i="2"/>
  <c r="S94" i="2"/>
  <c r="S93" i="2"/>
  <c r="S91" i="2"/>
  <c r="S89" i="2"/>
  <c r="S88" i="2"/>
  <c r="S87" i="2"/>
  <c r="S86" i="2"/>
  <c r="S85" i="2"/>
  <c r="S84" i="2"/>
  <c r="S83" i="2"/>
  <c r="S82" i="2"/>
  <c r="S80" i="2"/>
  <c r="S75" i="2"/>
  <c r="S74" i="2"/>
  <c r="S73" i="2"/>
  <c r="S72" i="2"/>
  <c r="S69" i="2"/>
  <c r="S68" i="2"/>
  <c r="S67" i="2"/>
  <c r="S66" i="2"/>
  <c r="S65" i="2"/>
  <c r="S64" i="2"/>
  <c r="S63" i="2"/>
  <c r="S62" i="2"/>
  <c r="S61" i="2"/>
  <c r="S60" i="2"/>
  <c r="S59" i="2"/>
  <c r="S57" i="2"/>
  <c r="S56" i="2"/>
  <c r="S54" i="2"/>
  <c r="S53" i="2"/>
  <c r="S52" i="2"/>
  <c r="S50" i="2"/>
  <c r="S49" i="2"/>
  <c r="S48" i="2"/>
  <c r="S47" i="2"/>
  <c r="S46" i="2"/>
  <c r="S45" i="2"/>
  <c r="S43" i="2"/>
  <c r="S42" i="2"/>
  <c r="S41" i="2"/>
  <c r="S39" i="2"/>
  <c r="S38" i="2"/>
  <c r="S36" i="2"/>
  <c r="S35" i="2"/>
  <c r="S34" i="2"/>
  <c r="S33" i="2"/>
  <c r="S32" i="2"/>
  <c r="S31" i="2"/>
  <c r="S30" i="2"/>
  <c r="S28" i="2"/>
  <c r="S27" i="2"/>
  <c r="S26" i="2"/>
  <c r="S23" i="2"/>
  <c r="S22" i="2"/>
  <c r="S20" i="2"/>
  <c r="H20" i="2"/>
  <c r="I20" i="2"/>
  <c r="J20" i="2"/>
  <c r="K20" i="2"/>
  <c r="L20" i="2"/>
  <c r="M20" i="2"/>
  <c r="O20" i="2"/>
  <c r="P20" i="2"/>
  <c r="V20" i="2"/>
  <c r="Y20" i="2"/>
  <c r="BC20" i="2"/>
  <c r="BF20" i="2"/>
  <c r="BI20" i="2"/>
  <c r="BL20" i="2"/>
  <c r="BO20" i="2"/>
  <c r="BR20" i="2"/>
  <c r="BU20" i="2"/>
  <c r="BX20" i="2"/>
  <c r="BY20" i="2"/>
  <c r="BZ20" i="2"/>
  <c r="CA20" i="2"/>
  <c r="CV20" i="2"/>
  <c r="CY20" i="2"/>
  <c r="DB20" i="2"/>
  <c r="DE20" i="2"/>
  <c r="DH20" i="2"/>
  <c r="DK20" i="2"/>
  <c r="DN20" i="2"/>
  <c r="DQ20" i="2"/>
  <c r="DU20" i="2"/>
  <c r="DX20" i="2"/>
  <c r="EA20" i="2"/>
  <c r="ED20" i="2"/>
  <c r="EG20" i="2"/>
  <c r="EJ20" i="2"/>
  <c r="EM20" i="2"/>
  <c r="EP20" i="2"/>
  <c r="H21" i="2"/>
  <c r="I21" i="2"/>
  <c r="J21" i="2"/>
  <c r="K21" i="2"/>
  <c r="L21" i="2"/>
  <c r="M21" i="2"/>
  <c r="O21" i="2"/>
  <c r="CV21" i="2"/>
  <c r="CY21" i="2"/>
  <c r="DB21" i="2"/>
  <c r="DE21" i="2"/>
  <c r="DH21" i="2"/>
  <c r="DK21" i="2"/>
  <c r="DN21" i="2"/>
  <c r="DQ21" i="2"/>
  <c r="DU21" i="2"/>
  <c r="DX21" i="2"/>
  <c r="EA21" i="2"/>
  <c r="ED21" i="2"/>
  <c r="EG21" i="2"/>
  <c r="H22" i="2"/>
  <c r="I22" i="2"/>
  <c r="J22" i="2"/>
  <c r="K22" i="2"/>
  <c r="L22" i="2"/>
  <c r="M22" i="2"/>
  <c r="O22" i="2"/>
  <c r="P22" i="2"/>
  <c r="V22" i="2"/>
  <c r="Y22" i="2"/>
  <c r="BC22" i="2"/>
  <c r="BF22" i="2"/>
  <c r="BI22" i="2"/>
  <c r="BL22" i="2"/>
  <c r="BO22" i="2"/>
  <c r="BR22" i="2"/>
  <c r="BU22" i="2"/>
  <c r="BX22" i="2"/>
  <c r="BY22" i="2"/>
  <c r="BZ22" i="2"/>
  <c r="CA22" i="2"/>
  <c r="CV22" i="2"/>
  <c r="CY22" i="2"/>
  <c r="DB22" i="2"/>
  <c r="DE22" i="2"/>
  <c r="DH22" i="2"/>
  <c r="DK22" i="2"/>
  <c r="DN22" i="2"/>
  <c r="DQ22" i="2"/>
  <c r="DU22" i="2"/>
  <c r="DX22" i="2"/>
  <c r="EA22" i="2"/>
  <c r="ED22" i="2"/>
  <c r="EG22" i="2"/>
  <c r="EJ22" i="2"/>
  <c r="EM22" i="2"/>
  <c r="EP22" i="2"/>
  <c r="H23" i="2"/>
  <c r="I23" i="2"/>
  <c r="J23" i="2"/>
  <c r="K23" i="2"/>
  <c r="L23" i="2"/>
  <c r="M23" i="2"/>
  <c r="O23" i="2"/>
  <c r="P23" i="2"/>
  <c r="V23" i="2"/>
  <c r="Y23" i="2"/>
  <c r="BC23" i="2"/>
  <c r="BF23" i="2"/>
  <c r="BI23" i="2"/>
  <c r="BL23" i="2"/>
  <c r="BO23" i="2"/>
  <c r="BR23" i="2"/>
  <c r="BU23" i="2"/>
  <c r="BX23" i="2"/>
  <c r="BY23" i="2"/>
  <c r="BZ23" i="2"/>
  <c r="CA23" i="2"/>
  <c r="CV23" i="2"/>
  <c r="CY23" i="2"/>
  <c r="DB23" i="2"/>
  <c r="DE23" i="2"/>
  <c r="DH23" i="2"/>
  <c r="DK23" i="2"/>
  <c r="DN23" i="2"/>
  <c r="DQ23" i="2"/>
  <c r="DU23" i="2"/>
  <c r="DX23" i="2"/>
  <c r="EA23" i="2"/>
  <c r="ED23" i="2"/>
  <c r="EG23" i="2"/>
  <c r="EJ23" i="2"/>
  <c r="EM23" i="2"/>
  <c r="EP23" i="2"/>
  <c r="H24" i="2"/>
  <c r="I24" i="2"/>
  <c r="J24" i="2"/>
  <c r="K24" i="2"/>
  <c r="L24" i="2"/>
  <c r="M24" i="2"/>
  <c r="O24" i="2"/>
  <c r="CV24" i="2"/>
  <c r="CY24" i="2"/>
  <c r="DB24" i="2"/>
  <c r="DE24" i="2"/>
  <c r="DK24" i="2"/>
  <c r="DN24" i="2"/>
  <c r="DQ24" i="2"/>
  <c r="DU24" i="2"/>
  <c r="DX24" i="2"/>
  <c r="EA24" i="2"/>
  <c r="ED24" i="2"/>
  <c r="EG24" i="2"/>
  <c r="EJ24" i="2"/>
  <c r="EM24" i="2"/>
  <c r="H25" i="2"/>
  <c r="I25" i="2"/>
  <c r="J25" i="2"/>
  <c r="M25" i="2"/>
  <c r="O25" i="2"/>
  <c r="DK25" i="2"/>
  <c r="DN25" i="2"/>
  <c r="DQ25" i="2"/>
  <c r="DU25" i="2"/>
  <c r="DX25" i="2"/>
  <c r="EA25" i="2"/>
  <c r="ED25" i="2"/>
  <c r="EG25" i="2"/>
  <c r="EJ25" i="2"/>
  <c r="EM25" i="2"/>
  <c r="EP25" i="2"/>
  <c r="H26" i="2"/>
  <c r="I26" i="2"/>
  <c r="J26" i="2"/>
  <c r="K26" i="2"/>
  <c r="L26" i="2"/>
  <c r="M26" i="2"/>
  <c r="O26" i="2"/>
  <c r="P26" i="2"/>
  <c r="V26" i="2"/>
  <c r="BC26" i="2"/>
  <c r="BF26" i="2"/>
  <c r="BI26" i="2"/>
  <c r="BL26" i="2"/>
  <c r="BO26" i="2"/>
  <c r="BR26" i="2"/>
  <c r="BU26" i="2"/>
  <c r="BX26" i="2"/>
  <c r="BY26" i="2"/>
  <c r="BZ26" i="2"/>
  <c r="CA26" i="2"/>
  <c r="CV26" i="2"/>
  <c r="CY26" i="2"/>
  <c r="DB26" i="2"/>
  <c r="DE26" i="2"/>
  <c r="DH26" i="2"/>
  <c r="DK26" i="2"/>
  <c r="DN26" i="2"/>
  <c r="DQ26" i="2"/>
  <c r="DU26" i="2"/>
  <c r="DX26" i="2"/>
  <c r="EA26" i="2"/>
  <c r="ED26" i="2"/>
  <c r="EG26" i="2"/>
  <c r="EJ26" i="2"/>
  <c r="EM26" i="2"/>
  <c r="EP26" i="2"/>
  <c r="H27" i="2"/>
  <c r="I27" i="2"/>
  <c r="J27" i="2"/>
  <c r="K27" i="2"/>
  <c r="L27" i="2"/>
  <c r="M27" i="2"/>
  <c r="O27" i="2"/>
  <c r="P27" i="2"/>
  <c r="V27" i="2"/>
  <c r="Y27" i="2"/>
  <c r="BC27" i="2"/>
  <c r="BF27" i="2"/>
  <c r="BI27" i="2"/>
  <c r="BL27" i="2"/>
  <c r="BO27" i="2"/>
  <c r="BR27" i="2"/>
  <c r="BU27" i="2"/>
  <c r="BX27" i="2"/>
  <c r="BY27" i="2"/>
  <c r="BZ27" i="2"/>
  <c r="CA27" i="2"/>
  <c r="CV27" i="2"/>
  <c r="CY27" i="2"/>
  <c r="DB27" i="2"/>
  <c r="DE27" i="2"/>
  <c r="DH27" i="2"/>
  <c r="DK27" i="2"/>
  <c r="DN27" i="2"/>
  <c r="DQ27" i="2"/>
  <c r="DU27" i="2"/>
  <c r="DX27" i="2"/>
  <c r="EA27" i="2"/>
  <c r="ED27" i="2"/>
  <c r="EG27" i="2"/>
  <c r="EJ27" i="2"/>
  <c r="EM27" i="2"/>
  <c r="EP27" i="2"/>
  <c r="H28" i="2"/>
  <c r="I28" i="2"/>
  <c r="J28" i="2"/>
  <c r="K28" i="2"/>
  <c r="L28" i="2"/>
  <c r="M28" i="2"/>
  <c r="O28" i="2"/>
  <c r="P28" i="2"/>
  <c r="V28" i="2"/>
  <c r="Y28" i="2"/>
  <c r="BC28" i="2"/>
  <c r="BF28" i="2"/>
  <c r="BI28" i="2"/>
  <c r="BL28" i="2"/>
  <c r="BR28" i="2"/>
  <c r="BU28" i="2"/>
  <c r="BX28" i="2"/>
  <c r="BY28" i="2"/>
  <c r="BZ28" i="2"/>
  <c r="CA28" i="2"/>
  <c r="CV28" i="2"/>
  <c r="CY28" i="2"/>
  <c r="DB28" i="2"/>
  <c r="DE28" i="2"/>
  <c r="DH28" i="2"/>
  <c r="DK28" i="2"/>
  <c r="DN28" i="2"/>
  <c r="DQ28" i="2"/>
  <c r="DU28" i="2"/>
  <c r="DX28" i="2"/>
  <c r="EA28" i="2"/>
  <c r="ED28" i="2"/>
  <c r="EG28" i="2"/>
  <c r="EJ28" i="2"/>
  <c r="EM28" i="2"/>
  <c r="EP28" i="2"/>
  <c r="H29" i="2"/>
  <c r="I29" i="2"/>
  <c r="J29" i="2"/>
  <c r="K29" i="2"/>
  <c r="L29" i="2"/>
  <c r="M29" i="2"/>
  <c r="O29" i="2"/>
  <c r="P29" i="2"/>
  <c r="BC29" i="2"/>
  <c r="BF29" i="2"/>
  <c r="BI29" i="2"/>
  <c r="BL29" i="2"/>
  <c r="BR29" i="2"/>
  <c r="BU29" i="2"/>
  <c r="BY29" i="2"/>
  <c r="BZ29" i="2"/>
  <c r="CA29" i="2"/>
  <c r="CV29" i="2"/>
  <c r="CY29" i="2"/>
  <c r="DB29" i="2"/>
  <c r="DE29" i="2"/>
  <c r="DH29" i="2"/>
  <c r="DK29" i="2"/>
  <c r="DN29" i="2"/>
  <c r="DQ29" i="2"/>
  <c r="DU29" i="2"/>
  <c r="DX29" i="2"/>
  <c r="EA29" i="2"/>
  <c r="ED29" i="2"/>
  <c r="EG29" i="2"/>
  <c r="EJ29" i="2"/>
  <c r="EM29" i="2"/>
  <c r="EP29" i="2"/>
  <c r="H30" i="2"/>
  <c r="I30" i="2"/>
  <c r="J30" i="2"/>
  <c r="K30" i="2"/>
  <c r="L30" i="2"/>
  <c r="M30" i="2"/>
  <c r="O30" i="2"/>
  <c r="P30" i="2"/>
  <c r="V30" i="2"/>
  <c r="Y30" i="2"/>
  <c r="BC30" i="2"/>
  <c r="BF30" i="2"/>
  <c r="BI30" i="2"/>
  <c r="BL30" i="2"/>
  <c r="BR30" i="2"/>
  <c r="BU30" i="2"/>
  <c r="BX30" i="2"/>
  <c r="BY30" i="2"/>
  <c r="BZ30" i="2"/>
  <c r="CA30" i="2"/>
  <c r="CV30" i="2"/>
  <c r="CY30" i="2"/>
  <c r="DB30" i="2"/>
  <c r="DE30" i="2"/>
  <c r="DH30" i="2"/>
  <c r="DK30" i="2"/>
  <c r="DN30" i="2"/>
  <c r="DQ30" i="2"/>
  <c r="DU30" i="2"/>
  <c r="DX30" i="2"/>
  <c r="EA30" i="2"/>
  <c r="ED30" i="2"/>
  <c r="EG30" i="2"/>
  <c r="EM30" i="2"/>
  <c r="EP30" i="2"/>
  <c r="H31" i="2"/>
  <c r="I31" i="2"/>
  <c r="J31" i="2"/>
  <c r="K31" i="2"/>
  <c r="L31" i="2"/>
  <c r="M31" i="2"/>
  <c r="O31" i="2"/>
  <c r="P31" i="2"/>
  <c r="V31" i="2"/>
  <c r="Y31" i="2"/>
  <c r="BC31" i="2"/>
  <c r="BF31" i="2"/>
  <c r="BI31" i="2"/>
  <c r="BL31" i="2"/>
  <c r="BO31" i="2"/>
  <c r="BR31" i="2"/>
  <c r="BU31" i="2"/>
  <c r="BX31" i="2"/>
  <c r="BY31" i="2"/>
  <c r="BZ31" i="2"/>
  <c r="CA31" i="2"/>
  <c r="CY31" i="2"/>
  <c r="DB31" i="2"/>
  <c r="DE31" i="2"/>
  <c r="DH31" i="2"/>
  <c r="DK31" i="2"/>
  <c r="DN31" i="2"/>
  <c r="DQ31" i="2"/>
  <c r="DU31" i="2"/>
  <c r="DX31" i="2"/>
  <c r="EA31" i="2"/>
  <c r="ED31" i="2"/>
  <c r="EG31" i="2"/>
  <c r="EJ31" i="2"/>
  <c r="EM31" i="2"/>
  <c r="EP31" i="2"/>
  <c r="H32" i="2"/>
  <c r="I32" i="2"/>
  <c r="J32" i="2"/>
  <c r="K32" i="2"/>
  <c r="L32" i="2"/>
  <c r="M32" i="2"/>
  <c r="O32" i="2"/>
  <c r="P32" i="2"/>
  <c r="V32" i="2"/>
  <c r="Y32" i="2"/>
  <c r="BC32" i="2"/>
  <c r="BF32" i="2"/>
  <c r="BI32" i="2"/>
  <c r="BL32" i="2"/>
  <c r="BO32" i="2"/>
  <c r="BR32" i="2"/>
  <c r="BU32" i="2"/>
  <c r="BX32" i="2"/>
  <c r="BY32" i="2"/>
  <c r="BZ32" i="2"/>
  <c r="CA32" i="2"/>
  <c r="CY32" i="2"/>
  <c r="DB32" i="2"/>
  <c r="DE32" i="2"/>
  <c r="DH32" i="2"/>
  <c r="DK32" i="2"/>
  <c r="DN32" i="2"/>
  <c r="DQ32" i="2"/>
  <c r="DU32" i="2"/>
  <c r="DX32" i="2"/>
  <c r="EA32" i="2"/>
  <c r="ED32" i="2"/>
  <c r="EG32" i="2"/>
  <c r="EJ32" i="2"/>
  <c r="EM32" i="2"/>
  <c r="EP32" i="2"/>
  <c r="H33" i="2"/>
  <c r="I33" i="2"/>
  <c r="J33" i="2"/>
  <c r="K33" i="2"/>
  <c r="L33" i="2"/>
  <c r="M33" i="2"/>
  <c r="O33" i="2"/>
  <c r="P33" i="2"/>
  <c r="V33" i="2"/>
  <c r="Y33" i="2"/>
  <c r="BC33" i="2"/>
  <c r="BF33" i="2"/>
  <c r="BI33" i="2"/>
  <c r="BL33" i="2"/>
  <c r="BO33" i="2"/>
  <c r="BR33" i="2"/>
  <c r="BU33" i="2"/>
  <c r="BX33" i="2"/>
  <c r="BY33" i="2"/>
  <c r="BZ33" i="2"/>
  <c r="CA33" i="2"/>
  <c r="DB33" i="2"/>
  <c r="DE33" i="2"/>
  <c r="DH33" i="2"/>
  <c r="DK33" i="2"/>
  <c r="DN33" i="2"/>
  <c r="DQ33" i="2"/>
  <c r="DU33" i="2"/>
  <c r="DX33" i="2"/>
  <c r="EA33" i="2"/>
  <c r="ED33" i="2"/>
  <c r="EG33" i="2"/>
  <c r="EJ33" i="2"/>
  <c r="EM33" i="2"/>
  <c r="EP33" i="2"/>
  <c r="H34" i="2"/>
  <c r="I34" i="2"/>
  <c r="J34" i="2"/>
  <c r="K34" i="2"/>
  <c r="L34" i="2"/>
  <c r="M34" i="2"/>
  <c r="O34" i="2"/>
  <c r="P34" i="2"/>
  <c r="V34" i="2"/>
  <c r="Y34" i="2"/>
  <c r="BC34" i="2"/>
  <c r="BF34" i="2"/>
  <c r="BI34" i="2"/>
  <c r="BL34" i="2"/>
  <c r="BR34" i="2"/>
  <c r="BU34" i="2"/>
  <c r="BX34" i="2"/>
  <c r="BY34" i="2"/>
  <c r="BZ34" i="2"/>
  <c r="CA34" i="2"/>
  <c r="CY34" i="2"/>
  <c r="DB34" i="2"/>
  <c r="DE34" i="2"/>
  <c r="DH34" i="2"/>
  <c r="DK34" i="2"/>
  <c r="DN34" i="2"/>
  <c r="DQ34" i="2"/>
  <c r="DU34" i="2"/>
  <c r="DX34" i="2"/>
  <c r="EA34" i="2"/>
  <c r="ED34" i="2"/>
  <c r="EJ34" i="2"/>
  <c r="EM34" i="2"/>
  <c r="EP34" i="2"/>
  <c r="H35" i="2"/>
  <c r="I35" i="2"/>
  <c r="J35" i="2"/>
  <c r="K35" i="2"/>
  <c r="L35" i="2"/>
  <c r="M35" i="2"/>
  <c r="O35" i="2"/>
  <c r="P35" i="2"/>
  <c r="V35" i="2"/>
  <c r="Y35" i="2"/>
  <c r="BC35" i="2"/>
  <c r="BF35" i="2"/>
  <c r="BI35" i="2"/>
  <c r="BL35" i="2"/>
  <c r="BO35" i="2"/>
  <c r="BR35" i="2"/>
  <c r="BU35" i="2"/>
  <c r="BX35" i="2"/>
  <c r="BY35" i="2"/>
  <c r="BZ35" i="2"/>
  <c r="CA35" i="2"/>
  <c r="DH35" i="2"/>
  <c r="DK35" i="2"/>
  <c r="DN35" i="2"/>
  <c r="DQ35" i="2"/>
  <c r="DU35" i="2"/>
  <c r="DX35" i="2"/>
  <c r="EA35" i="2"/>
  <c r="ED35" i="2"/>
  <c r="EG35" i="2"/>
  <c r="EJ35" i="2"/>
  <c r="EM35" i="2"/>
  <c r="EP35" i="2"/>
  <c r="H36" i="2"/>
  <c r="I36" i="2"/>
  <c r="J36" i="2"/>
  <c r="K36" i="2"/>
  <c r="L36" i="2"/>
  <c r="M36" i="2"/>
  <c r="O36" i="2"/>
  <c r="P36" i="2"/>
  <c r="V36" i="2"/>
  <c r="Y36" i="2"/>
  <c r="BC36" i="2"/>
  <c r="BF36" i="2"/>
  <c r="BI36" i="2"/>
  <c r="BL36" i="2"/>
  <c r="BR36" i="2"/>
  <c r="BU36" i="2"/>
  <c r="BX36" i="2"/>
  <c r="BY36" i="2"/>
  <c r="BZ36" i="2"/>
  <c r="CA36" i="2"/>
  <c r="DH36" i="2"/>
  <c r="DK36" i="2"/>
  <c r="DN36" i="2"/>
  <c r="DQ36" i="2"/>
  <c r="DU36" i="2"/>
  <c r="DX36" i="2"/>
  <c r="EA36" i="2"/>
  <c r="ED36" i="2"/>
  <c r="EG36" i="2"/>
  <c r="EJ36" i="2"/>
  <c r="EM36" i="2"/>
  <c r="EP36" i="2"/>
  <c r="H37" i="2"/>
  <c r="I37" i="2"/>
  <c r="J37" i="2"/>
  <c r="K37" i="2"/>
  <c r="L37" i="2"/>
  <c r="M37" i="2"/>
  <c r="DN37" i="2"/>
  <c r="DQ37" i="2"/>
  <c r="DU37" i="2"/>
  <c r="DX37" i="2"/>
  <c r="ED37" i="2"/>
  <c r="EG37" i="2"/>
  <c r="EJ37" i="2"/>
  <c r="EM37" i="2"/>
  <c r="EP37" i="2"/>
  <c r="H38" i="2"/>
  <c r="I38" i="2"/>
  <c r="J38" i="2"/>
  <c r="K38" i="2"/>
  <c r="L38" i="2"/>
  <c r="M38" i="2"/>
  <c r="O38" i="2"/>
  <c r="P38" i="2"/>
  <c r="V38" i="2"/>
  <c r="Y38" i="2"/>
  <c r="BC38" i="2"/>
  <c r="BF38" i="2"/>
  <c r="BI38" i="2"/>
  <c r="BL38" i="2"/>
  <c r="BU38" i="2"/>
  <c r="BX38" i="2"/>
  <c r="BY38" i="2"/>
  <c r="BZ38" i="2"/>
  <c r="CA38" i="2"/>
  <c r="DK38" i="2"/>
  <c r="DN38" i="2"/>
  <c r="DQ38" i="2"/>
  <c r="DU38" i="2"/>
  <c r="DX38" i="2"/>
  <c r="EA38" i="2"/>
  <c r="ED38" i="2"/>
  <c r="EG38" i="2"/>
  <c r="EJ38" i="2"/>
  <c r="EM38" i="2"/>
  <c r="EP38" i="2"/>
  <c r="H39" i="2"/>
  <c r="I39" i="2"/>
  <c r="J39" i="2"/>
  <c r="K39" i="2"/>
  <c r="L39" i="2"/>
  <c r="M39" i="2"/>
  <c r="O39" i="2"/>
  <c r="P39" i="2"/>
  <c r="V39" i="2"/>
  <c r="Y39" i="2"/>
  <c r="BC39" i="2"/>
  <c r="BF39" i="2"/>
  <c r="BI39" i="2"/>
  <c r="BL39" i="2"/>
  <c r="BO39" i="2"/>
  <c r="BR39" i="2"/>
  <c r="BU39" i="2"/>
  <c r="BX39" i="2"/>
  <c r="BY39" i="2"/>
  <c r="BZ39" i="2"/>
  <c r="CA39" i="2"/>
  <c r="DN39" i="2"/>
  <c r="DQ39" i="2"/>
  <c r="DU39" i="2"/>
  <c r="DX39" i="2"/>
  <c r="EA39" i="2"/>
  <c r="ED39" i="2"/>
  <c r="EG39" i="2"/>
  <c r="EJ39" i="2"/>
  <c r="EM39" i="2"/>
  <c r="EP39" i="2"/>
  <c r="H40" i="2"/>
  <c r="I40" i="2"/>
  <c r="J40" i="2"/>
  <c r="K40" i="2"/>
  <c r="L40" i="2"/>
  <c r="M40" i="2"/>
  <c r="O40" i="2"/>
  <c r="P40" i="2"/>
  <c r="BC40" i="2"/>
  <c r="BF40" i="2"/>
  <c r="BI40" i="2"/>
  <c r="BL40" i="2"/>
  <c r="BO40" i="2"/>
  <c r="BR40" i="2"/>
  <c r="BU40" i="2"/>
  <c r="BY40" i="2"/>
  <c r="BZ40" i="2"/>
  <c r="CA40" i="2"/>
  <c r="DK40" i="2"/>
  <c r="DN40" i="2"/>
  <c r="DQ40" i="2"/>
  <c r="DU40" i="2"/>
  <c r="DX40" i="2"/>
  <c r="EA40" i="2"/>
  <c r="ED40" i="2"/>
  <c r="EG40" i="2"/>
  <c r="EJ40" i="2"/>
  <c r="EM40" i="2"/>
  <c r="EP40" i="2"/>
  <c r="H41" i="2"/>
  <c r="I41" i="2"/>
  <c r="J41" i="2"/>
  <c r="K41" i="2"/>
  <c r="L41" i="2"/>
  <c r="M41" i="2"/>
  <c r="O41" i="2"/>
  <c r="P41" i="2"/>
  <c r="V41" i="2"/>
  <c r="Y41" i="2"/>
  <c r="BF41" i="2"/>
  <c r="BI41" i="2"/>
  <c r="BL41" i="2"/>
  <c r="BO41" i="2"/>
  <c r="BR41" i="2"/>
  <c r="BU41" i="2"/>
  <c r="BX41" i="2"/>
  <c r="CA41" i="2"/>
  <c r="CB41" i="2"/>
  <c r="CC41" i="2"/>
  <c r="CD41" i="2"/>
  <c r="DN41" i="2"/>
  <c r="DQ41" i="2"/>
  <c r="DT41" i="2"/>
  <c r="DX41" i="2"/>
  <c r="EA41" i="2"/>
  <c r="ED41" i="2"/>
  <c r="EG41" i="2"/>
  <c r="EJ41" i="2"/>
  <c r="EM41" i="2"/>
  <c r="EP41" i="2"/>
  <c r="ES41" i="2"/>
  <c r="H42" i="2"/>
  <c r="I42" i="2"/>
  <c r="J42" i="2"/>
  <c r="K42" i="2"/>
  <c r="L42" i="2"/>
  <c r="M42" i="2"/>
  <c r="O42" i="2"/>
  <c r="P42" i="2"/>
  <c r="V42" i="2"/>
  <c r="Y42" i="2"/>
  <c r="BF42" i="2"/>
  <c r="BI42" i="2"/>
  <c r="BL42" i="2"/>
  <c r="BO42" i="2"/>
  <c r="BR42" i="2"/>
  <c r="BU42" i="2"/>
  <c r="BX42" i="2"/>
  <c r="CA42" i="2"/>
  <c r="CB42" i="2"/>
  <c r="CC42" i="2"/>
  <c r="CD42" i="2"/>
  <c r="DN42" i="2"/>
  <c r="DQ42" i="2"/>
  <c r="DT42" i="2"/>
  <c r="DX42" i="2"/>
  <c r="EA42" i="2"/>
  <c r="ED42" i="2"/>
  <c r="EG42" i="2"/>
  <c r="EJ42" i="2"/>
  <c r="EM42" i="2"/>
  <c r="EP42" i="2"/>
  <c r="ES42" i="2"/>
  <c r="K43" i="2"/>
  <c r="L43" i="2"/>
  <c r="M43" i="2"/>
  <c r="O43" i="2"/>
  <c r="P43" i="2"/>
  <c r="V43" i="2"/>
  <c r="Y43" i="2"/>
  <c r="BF43" i="2"/>
  <c r="BI43" i="2"/>
  <c r="BL43" i="2"/>
  <c r="BU43" i="2"/>
  <c r="BX43" i="2"/>
  <c r="CA43" i="2"/>
  <c r="CB43" i="2"/>
  <c r="CC43" i="2"/>
  <c r="CD43" i="2"/>
  <c r="DX43" i="2"/>
  <c r="EA43" i="2"/>
  <c r="ED43" i="2"/>
  <c r="EG43" i="2"/>
  <c r="EJ43" i="2"/>
  <c r="EM43" i="2"/>
  <c r="EP43" i="2"/>
  <c r="ES43" i="2"/>
  <c r="K44" i="2"/>
  <c r="L44" i="2"/>
  <c r="M44" i="2"/>
  <c r="O44" i="2"/>
  <c r="P44" i="2"/>
  <c r="BF44" i="2"/>
  <c r="BI44" i="2"/>
  <c r="BL44" i="2"/>
  <c r="BO44" i="2"/>
  <c r="BR44" i="2"/>
  <c r="BU44" i="2"/>
  <c r="BX44" i="2"/>
  <c r="CB44" i="2"/>
  <c r="CC44" i="2"/>
  <c r="CD44" i="2"/>
  <c r="DX44" i="2"/>
  <c r="EA44" i="2"/>
  <c r="ED44" i="2"/>
  <c r="EG44" i="2"/>
  <c r="EJ44" i="2"/>
  <c r="EM44" i="2"/>
  <c r="EP44" i="2"/>
  <c r="ES44" i="2"/>
  <c r="K45" i="2"/>
  <c r="L45" i="2"/>
  <c r="M45" i="2"/>
  <c r="O45" i="2"/>
  <c r="P45" i="2"/>
  <c r="V45" i="2"/>
  <c r="Y45" i="2"/>
  <c r="BF45" i="2"/>
  <c r="BI45" i="2"/>
  <c r="BL45" i="2"/>
  <c r="BO45" i="2"/>
  <c r="BR45" i="2"/>
  <c r="BU45" i="2"/>
  <c r="BX45" i="2"/>
  <c r="CA45" i="2"/>
  <c r="CB45" i="2"/>
  <c r="CC45" i="2"/>
  <c r="CD45" i="2"/>
  <c r="ED45" i="2"/>
  <c r="EG45" i="2"/>
  <c r="EJ45" i="2"/>
  <c r="EM45" i="2"/>
  <c r="EP45" i="2"/>
  <c r="ES45" i="2"/>
  <c r="K46" i="2"/>
  <c r="L46" i="2"/>
  <c r="M46" i="2"/>
  <c r="O46" i="2"/>
  <c r="P46" i="2"/>
  <c r="V46" i="2"/>
  <c r="Y46" i="2"/>
  <c r="BF46" i="2"/>
  <c r="BI46" i="2"/>
  <c r="BL46" i="2"/>
  <c r="BO46" i="2"/>
  <c r="BU46" i="2"/>
  <c r="BX46" i="2"/>
  <c r="CA46" i="2"/>
  <c r="CB46" i="2"/>
  <c r="CC46" i="2"/>
  <c r="CD46" i="2"/>
  <c r="ED46" i="2"/>
  <c r="EG46" i="2"/>
  <c r="EJ46" i="2"/>
  <c r="EM46" i="2"/>
  <c r="EP46" i="2"/>
  <c r="ES46" i="2"/>
  <c r="K47" i="2"/>
  <c r="L47" i="2"/>
  <c r="M47" i="2"/>
  <c r="O47" i="2"/>
  <c r="P47" i="2"/>
  <c r="V47" i="2"/>
  <c r="Y47" i="2"/>
  <c r="BF47" i="2"/>
  <c r="BI47" i="2"/>
  <c r="BL47" i="2"/>
  <c r="BO47" i="2"/>
  <c r="BR47" i="2"/>
  <c r="BU47" i="2"/>
  <c r="BX47" i="2"/>
  <c r="CA47" i="2"/>
  <c r="CB47" i="2"/>
  <c r="CC47" i="2"/>
  <c r="CD47" i="2"/>
  <c r="EG47" i="2"/>
  <c r="EJ47" i="2"/>
  <c r="EM47" i="2"/>
  <c r="EP47" i="2"/>
  <c r="ES47" i="2"/>
  <c r="K48" i="2"/>
  <c r="L48" i="2"/>
  <c r="M48" i="2"/>
  <c r="O48" i="2"/>
  <c r="P48" i="2"/>
  <c r="V48" i="2"/>
  <c r="Y48" i="2"/>
  <c r="BF48" i="2"/>
  <c r="BI48" i="2"/>
  <c r="BL48" i="2"/>
  <c r="BO48" i="2"/>
  <c r="BR48" i="2"/>
  <c r="BU48" i="2"/>
  <c r="BX48" i="2"/>
  <c r="CA48" i="2"/>
  <c r="CB48" i="2"/>
  <c r="CC48" i="2"/>
  <c r="CD48" i="2"/>
  <c r="DX48" i="2"/>
  <c r="EA48" i="2"/>
  <c r="ED48" i="2"/>
  <c r="EG48" i="2"/>
  <c r="EJ48" i="2"/>
  <c r="EM48" i="2"/>
  <c r="EP48" i="2"/>
  <c r="ES48" i="2"/>
  <c r="K49" i="2"/>
  <c r="L49" i="2"/>
  <c r="M49" i="2"/>
  <c r="O49" i="2"/>
  <c r="P49" i="2"/>
  <c r="V49" i="2"/>
  <c r="Y49" i="2"/>
  <c r="BF49" i="2"/>
  <c r="BI49" i="2"/>
  <c r="BL49" i="2"/>
  <c r="BO49" i="2"/>
  <c r="BR49" i="2"/>
  <c r="BU49" i="2"/>
  <c r="BX49" i="2"/>
  <c r="CA49" i="2"/>
  <c r="CB49" i="2"/>
  <c r="CC49" i="2"/>
  <c r="CD49" i="2"/>
  <c r="EJ49" i="2"/>
  <c r="EM49" i="2"/>
  <c r="EP49" i="2"/>
  <c r="ES49" i="2"/>
  <c r="K50" i="2"/>
  <c r="L50" i="2"/>
  <c r="M50" i="2"/>
  <c r="O50" i="2"/>
  <c r="P50" i="2"/>
  <c r="V50" i="2"/>
  <c r="Y50" i="2"/>
  <c r="BF50" i="2"/>
  <c r="BI50" i="2"/>
  <c r="BL50" i="2"/>
  <c r="BO50" i="2"/>
  <c r="BR50" i="2"/>
  <c r="BU50" i="2"/>
  <c r="BX50" i="2"/>
  <c r="CA50" i="2"/>
  <c r="CB50" i="2"/>
  <c r="CC50" i="2"/>
  <c r="CD50" i="2"/>
  <c r="EJ50" i="2"/>
  <c r="EM50" i="2"/>
  <c r="EP50" i="2"/>
  <c r="ES50" i="2"/>
  <c r="K51" i="2"/>
  <c r="L51" i="2"/>
  <c r="M51" i="2"/>
  <c r="O51" i="2"/>
  <c r="P51" i="2"/>
  <c r="BF51" i="2"/>
  <c r="BI51" i="2"/>
  <c r="BL51" i="2"/>
  <c r="BO51" i="2"/>
  <c r="BX51" i="2"/>
  <c r="CA51" i="2"/>
  <c r="CB51" i="2"/>
  <c r="CC51" i="2"/>
  <c r="CD51" i="2"/>
  <c r="EJ51" i="2"/>
  <c r="EM51" i="2"/>
  <c r="EP51" i="2"/>
  <c r="ES51" i="2"/>
  <c r="K52" i="2"/>
  <c r="L52" i="2"/>
  <c r="M52" i="2"/>
  <c r="O52" i="2"/>
  <c r="P52" i="2"/>
  <c r="V52" i="2"/>
  <c r="Y52" i="2"/>
  <c r="BF52" i="2"/>
  <c r="BI52" i="2"/>
  <c r="BL52" i="2"/>
  <c r="BO52" i="2"/>
  <c r="BU52" i="2"/>
  <c r="BX52" i="2"/>
  <c r="CA52" i="2"/>
  <c r="CB52" i="2"/>
  <c r="CC52" i="2"/>
  <c r="CD52" i="2"/>
  <c r="EJ52" i="2"/>
  <c r="EM52" i="2"/>
  <c r="EP52" i="2"/>
  <c r="ES52" i="2"/>
  <c r="K53" i="2"/>
  <c r="L53" i="2"/>
  <c r="M53" i="2"/>
  <c r="O53" i="2"/>
  <c r="P53" i="2"/>
  <c r="V53" i="2"/>
  <c r="Y53" i="2"/>
  <c r="BF53" i="2"/>
  <c r="BI53" i="2"/>
  <c r="BL53" i="2"/>
  <c r="BU53" i="2"/>
  <c r="BX53" i="2"/>
  <c r="CA53" i="2"/>
  <c r="CB53" i="2"/>
  <c r="CC53" i="2"/>
  <c r="CD53" i="2"/>
  <c r="EJ53" i="2"/>
  <c r="EM53" i="2"/>
  <c r="EP53" i="2"/>
  <c r="ES53" i="2"/>
  <c r="K54" i="2"/>
  <c r="L54" i="2"/>
  <c r="M54" i="2"/>
  <c r="O54" i="2"/>
  <c r="V54" i="2"/>
  <c r="Y54" i="2"/>
  <c r="EM54" i="2"/>
  <c r="EP54" i="2"/>
  <c r="ES54" i="2"/>
  <c r="K55" i="2"/>
  <c r="L55" i="2"/>
  <c r="M55" i="2"/>
  <c r="O55" i="2"/>
  <c r="P55" i="2"/>
  <c r="BF55" i="2"/>
  <c r="BI55" i="2"/>
  <c r="BL55" i="2"/>
  <c r="BO55" i="2"/>
  <c r="BR55" i="2"/>
  <c r="BU55" i="2"/>
  <c r="BX55" i="2"/>
  <c r="CB55" i="2"/>
  <c r="CC55" i="2"/>
  <c r="CD55" i="2"/>
  <c r="EJ55" i="2"/>
  <c r="EM55" i="2"/>
  <c r="EP55" i="2"/>
  <c r="ES55" i="2"/>
  <c r="K56" i="2"/>
  <c r="L56" i="2"/>
  <c r="M56" i="2"/>
  <c r="O56" i="2"/>
  <c r="P56" i="2"/>
  <c r="V56" i="2"/>
  <c r="Y56" i="2"/>
  <c r="BF56" i="2"/>
  <c r="BI56" i="2"/>
  <c r="BL56" i="2"/>
  <c r="BO56" i="2"/>
  <c r="BR56" i="2"/>
  <c r="BU56" i="2"/>
  <c r="BX56" i="2"/>
  <c r="CA56" i="2"/>
  <c r="CB56" i="2"/>
  <c r="CC56" i="2"/>
  <c r="CD56" i="2"/>
  <c r="EP56" i="2"/>
  <c r="ES56" i="2"/>
  <c r="K57" i="2"/>
  <c r="L57" i="2"/>
  <c r="M57" i="2"/>
  <c r="O57" i="2"/>
  <c r="P57" i="2"/>
  <c r="V57" i="2"/>
  <c r="Y57" i="2"/>
  <c r="BF57" i="2"/>
  <c r="BI57" i="2"/>
  <c r="BL57" i="2"/>
  <c r="BO57" i="2"/>
  <c r="BR57" i="2"/>
  <c r="BU57" i="2"/>
  <c r="BX57" i="2"/>
  <c r="CA57" i="2"/>
  <c r="CB57" i="2"/>
  <c r="CC57" i="2"/>
  <c r="CD57" i="2"/>
  <c r="ES57" i="2"/>
  <c r="K58" i="2"/>
  <c r="L58" i="2"/>
  <c r="M58" i="2"/>
  <c r="O58" i="2"/>
  <c r="P58" i="2"/>
  <c r="BF58" i="2"/>
  <c r="BI58" i="2"/>
  <c r="BL58" i="2"/>
  <c r="BO58" i="2"/>
  <c r="BR58" i="2"/>
  <c r="BU58" i="2"/>
  <c r="BX58" i="2"/>
  <c r="CA58" i="2"/>
  <c r="CB58" i="2"/>
  <c r="CC58" i="2"/>
  <c r="CD58" i="2"/>
  <c r="EP58" i="2"/>
  <c r="ES58" i="2"/>
  <c r="K59" i="2"/>
  <c r="L59" i="2"/>
  <c r="M59" i="2"/>
  <c r="O59" i="2"/>
  <c r="P59" i="2"/>
  <c r="V59" i="2"/>
  <c r="Y59" i="2"/>
  <c r="BF59" i="2"/>
  <c r="BI59" i="2"/>
  <c r="BL59" i="2"/>
  <c r="BO59" i="2"/>
  <c r="BR59" i="2"/>
  <c r="BU59" i="2"/>
  <c r="BX59" i="2"/>
  <c r="CA59" i="2"/>
  <c r="CB59" i="2"/>
  <c r="CC59" i="2"/>
  <c r="CD59" i="2"/>
  <c r="EM59" i="2"/>
  <c r="EP59" i="2"/>
  <c r="ES59" i="2"/>
  <c r="K60" i="2"/>
  <c r="L60" i="2"/>
  <c r="M60" i="2"/>
  <c r="O60" i="2"/>
  <c r="P60" i="2"/>
  <c r="V60" i="2"/>
  <c r="Y60" i="2"/>
  <c r="BF60" i="2"/>
  <c r="BI60" i="2"/>
  <c r="BL60" i="2"/>
  <c r="BO60" i="2"/>
  <c r="BR60" i="2"/>
  <c r="BU60" i="2"/>
  <c r="BX60" i="2"/>
  <c r="CA60" i="2"/>
  <c r="CB60" i="2"/>
  <c r="CC60" i="2"/>
  <c r="CD60" i="2"/>
  <c r="O61" i="2"/>
  <c r="P61" i="2"/>
  <c r="V61" i="2"/>
  <c r="Y61" i="2"/>
  <c r="BF61" i="2"/>
  <c r="BI61" i="2"/>
  <c r="BL61" i="2"/>
  <c r="BO61" i="2"/>
  <c r="BR61" i="2"/>
  <c r="BU61" i="2"/>
  <c r="BX61" i="2"/>
  <c r="CA61" i="2"/>
  <c r="CB61" i="2"/>
  <c r="CC61" i="2"/>
  <c r="CD61" i="2"/>
  <c r="O62" i="2"/>
  <c r="P62" i="2"/>
  <c r="V62" i="2"/>
  <c r="Y62" i="2"/>
  <c r="BR62" i="2"/>
  <c r="BU62" i="2"/>
  <c r="BX62" i="2"/>
  <c r="CA62" i="2"/>
  <c r="CB62" i="2"/>
  <c r="CC62" i="2"/>
  <c r="CD62" i="2"/>
  <c r="O63" i="2"/>
  <c r="P63" i="2"/>
  <c r="V63" i="2"/>
  <c r="Y63" i="2"/>
  <c r="BR63" i="2"/>
  <c r="BU63" i="2"/>
  <c r="BX63" i="2"/>
  <c r="CA63" i="2"/>
  <c r="CB63" i="2"/>
  <c r="CC63" i="2"/>
  <c r="CD63" i="2"/>
  <c r="O64" i="2"/>
  <c r="P64" i="2"/>
  <c r="V64" i="2"/>
  <c r="Y64" i="2"/>
  <c r="BR64" i="2"/>
  <c r="BU64" i="2"/>
  <c r="BX64" i="2"/>
  <c r="CA64" i="2"/>
  <c r="CB64" i="2"/>
  <c r="CC64" i="2"/>
  <c r="CD64" i="2"/>
  <c r="O65" i="2"/>
  <c r="P65" i="2"/>
  <c r="V65" i="2"/>
  <c r="Y65" i="2"/>
  <c r="BX65" i="2"/>
  <c r="CA65" i="2"/>
  <c r="CB65" i="2"/>
  <c r="CC65" i="2"/>
  <c r="CD65" i="2"/>
  <c r="O66" i="2"/>
  <c r="P66" i="2"/>
  <c r="V66" i="2"/>
  <c r="Y66" i="2"/>
  <c r="BU66" i="2"/>
  <c r="BX66" i="2"/>
  <c r="CA66" i="2"/>
  <c r="CB66" i="2"/>
  <c r="CC66" i="2"/>
  <c r="CD66" i="2"/>
  <c r="O67" i="2"/>
  <c r="P67" i="2"/>
  <c r="V67" i="2"/>
  <c r="Y67" i="2"/>
  <c r="CA67" i="2"/>
  <c r="CB67" i="2"/>
  <c r="CC67" i="2"/>
  <c r="CD67" i="2"/>
  <c r="V68" i="2"/>
  <c r="Y68" i="2"/>
  <c r="CW69" i="2"/>
  <c r="CZ69" i="2"/>
  <c r="DC69" i="2"/>
  <c r="DF69" i="2"/>
  <c r="DI69" i="2"/>
  <c r="DL69" i="2"/>
  <c r="DO69" i="2"/>
  <c r="DR69" i="2"/>
  <c r="H69" i="2"/>
  <c r="CX69" i="2"/>
  <c r="DA69" i="2"/>
  <c r="DD69" i="2"/>
  <c r="DG69" i="2"/>
  <c r="DJ69" i="2"/>
  <c r="DM69" i="2"/>
  <c r="DP69" i="2"/>
  <c r="DS69" i="2"/>
  <c r="I69" i="2"/>
  <c r="J69" i="2"/>
  <c r="K69" i="2"/>
  <c r="L69" i="2"/>
  <c r="M69" i="2"/>
  <c r="O69" i="2"/>
  <c r="P69" i="2"/>
  <c r="V69" i="2"/>
  <c r="Y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Y69" i="2"/>
  <c r="DB69" i="2"/>
  <c r="DE69" i="2"/>
  <c r="DH69" i="2"/>
  <c r="DK69" i="2"/>
  <c r="DN69" i="2"/>
  <c r="DQ69" i="2"/>
  <c r="DT69" i="2"/>
  <c r="DV69" i="2"/>
  <c r="DW69" i="2"/>
  <c r="DX69" i="2"/>
  <c r="DY69" i="2"/>
  <c r="DZ69" i="2"/>
  <c r="EA69" i="2"/>
  <c r="EB69" i="2"/>
  <c r="EC69" i="2"/>
  <c r="ED69" i="2"/>
  <c r="EE69" i="2"/>
  <c r="EF69" i="2"/>
  <c r="EG69" i="2"/>
  <c r="EH69" i="2"/>
  <c r="EI69" i="2"/>
  <c r="EK69" i="2"/>
  <c r="EL69" i="2"/>
  <c r="EM69" i="2"/>
  <c r="EN69" i="2"/>
  <c r="EO69" i="2"/>
  <c r="EP69" i="2"/>
  <c r="EQ69" i="2"/>
  <c r="ER69" i="2"/>
  <c r="ES69" i="2"/>
  <c r="H72" i="2"/>
  <c r="I72" i="2"/>
  <c r="J72" i="2"/>
  <c r="K72" i="2"/>
  <c r="L72" i="2"/>
  <c r="M72" i="2"/>
  <c r="N72" i="2"/>
  <c r="O72" i="2"/>
  <c r="P72" i="2"/>
  <c r="V72" i="2"/>
  <c r="Y72" i="2"/>
  <c r="BF72" i="2"/>
  <c r="BI72" i="2"/>
  <c r="BL72" i="2"/>
  <c r="BO72" i="2"/>
  <c r="BR72" i="2"/>
  <c r="BU72" i="2"/>
  <c r="BX72" i="2"/>
  <c r="CA72" i="2"/>
  <c r="CB72" i="2"/>
  <c r="CC72" i="2"/>
  <c r="CD72" i="2"/>
  <c r="CY72" i="2"/>
  <c r="DB72" i="2"/>
  <c r="DE72" i="2"/>
  <c r="DH72" i="2"/>
  <c r="DK72" i="2"/>
  <c r="DN72" i="2"/>
  <c r="DQ72" i="2"/>
  <c r="DT72" i="2"/>
  <c r="DX72" i="2"/>
  <c r="EA72" i="2"/>
  <c r="ED72" i="2"/>
  <c r="EG72" i="2"/>
  <c r="EJ72" i="2"/>
  <c r="EM72" i="2"/>
  <c r="EP72" i="2"/>
  <c r="ES72" i="2"/>
  <c r="H73" i="2"/>
  <c r="I73" i="2"/>
  <c r="J73" i="2"/>
  <c r="K73" i="2"/>
  <c r="L73" i="2"/>
  <c r="M73" i="2"/>
  <c r="N73" i="2"/>
  <c r="O73" i="2"/>
  <c r="P73" i="2"/>
  <c r="V73" i="2"/>
  <c r="Y73" i="2"/>
  <c r="BF73" i="2"/>
  <c r="BI73" i="2"/>
  <c r="BL73" i="2"/>
  <c r="BO73" i="2"/>
  <c r="BR73" i="2"/>
  <c r="BU73" i="2"/>
  <c r="BX73" i="2"/>
  <c r="CA73" i="2"/>
  <c r="CB73" i="2"/>
  <c r="CC73" i="2"/>
  <c r="CD73" i="2"/>
  <c r="CY73" i="2"/>
  <c r="DB73" i="2"/>
  <c r="DE73" i="2"/>
  <c r="DH73" i="2"/>
  <c r="DN73" i="2"/>
  <c r="DQ73" i="2"/>
  <c r="DT73" i="2"/>
  <c r="DX73" i="2"/>
  <c r="EA73" i="2"/>
  <c r="ED73" i="2"/>
  <c r="EG73" i="2"/>
  <c r="EJ73" i="2"/>
  <c r="EM73" i="2"/>
  <c r="EP73" i="2"/>
  <c r="ES73" i="2"/>
  <c r="H74" i="2"/>
  <c r="I74" i="2"/>
  <c r="J74" i="2"/>
  <c r="K74" i="2"/>
  <c r="L74" i="2"/>
  <c r="M74" i="2"/>
  <c r="N74" i="2"/>
  <c r="O74" i="2"/>
  <c r="P74" i="2"/>
  <c r="V74" i="2"/>
  <c r="Y74" i="2"/>
  <c r="BF74" i="2"/>
  <c r="BI74" i="2"/>
  <c r="BL74" i="2"/>
  <c r="BO74" i="2"/>
  <c r="BR74" i="2"/>
  <c r="BU74" i="2"/>
  <c r="BX74" i="2"/>
  <c r="CB74" i="2"/>
  <c r="CC74" i="2"/>
  <c r="CD74" i="2"/>
  <c r="CY74" i="2"/>
  <c r="DB74" i="2"/>
  <c r="DE74" i="2"/>
  <c r="DH74" i="2"/>
  <c r="DK74" i="2"/>
  <c r="DN74" i="2"/>
  <c r="DQ74" i="2"/>
  <c r="DT74" i="2"/>
  <c r="DX74" i="2"/>
  <c r="EA74" i="2"/>
  <c r="ED74" i="2"/>
  <c r="EG74" i="2"/>
  <c r="EJ74" i="2"/>
  <c r="EM74" i="2"/>
  <c r="EP74" i="2"/>
  <c r="ES74" i="2"/>
  <c r="H75" i="2"/>
  <c r="I75" i="2"/>
  <c r="J75" i="2"/>
  <c r="K75" i="2"/>
  <c r="L75" i="2"/>
  <c r="M75" i="2"/>
  <c r="N75" i="2"/>
  <c r="O75" i="2"/>
  <c r="P75" i="2"/>
  <c r="V75" i="2"/>
  <c r="Y75" i="2"/>
  <c r="BF75" i="2"/>
  <c r="BI75" i="2"/>
  <c r="BL75" i="2"/>
  <c r="BO75" i="2"/>
  <c r="BR75" i="2"/>
  <c r="BU75" i="2"/>
  <c r="BX75" i="2"/>
  <c r="CA75" i="2"/>
  <c r="CB75" i="2"/>
  <c r="CC75" i="2"/>
  <c r="CD75" i="2"/>
  <c r="DN75" i="2"/>
  <c r="DQ75" i="2"/>
  <c r="DT75" i="2"/>
  <c r="DX75" i="2"/>
  <c r="EA75" i="2"/>
  <c r="ED75" i="2"/>
  <c r="EG75" i="2"/>
  <c r="EJ75" i="2"/>
  <c r="EM75" i="2"/>
  <c r="EP75" i="2"/>
  <c r="ES75" i="2"/>
  <c r="K76" i="2"/>
  <c r="L76" i="2"/>
  <c r="M76" i="2"/>
  <c r="N76" i="2"/>
  <c r="O76" i="2"/>
  <c r="DX76" i="2"/>
  <c r="EA76" i="2"/>
  <c r="ED76" i="2"/>
  <c r="EG76" i="2"/>
  <c r="EJ76" i="2"/>
  <c r="EM76" i="2"/>
  <c r="EP76" i="2"/>
  <c r="ES76" i="2"/>
  <c r="H80" i="2"/>
  <c r="I80" i="2"/>
  <c r="J80" i="2"/>
  <c r="K80" i="2"/>
  <c r="L80" i="2"/>
  <c r="M80" i="2"/>
  <c r="N80" i="2"/>
  <c r="O80" i="2"/>
  <c r="P80" i="2"/>
  <c r="V80" i="2"/>
  <c r="Y80" i="2"/>
  <c r="BF80" i="2"/>
  <c r="BI80" i="2"/>
  <c r="BL80" i="2"/>
  <c r="BO80" i="2"/>
  <c r="BR80" i="2"/>
  <c r="BU80" i="2"/>
  <c r="BX80" i="2"/>
  <c r="CA80" i="2"/>
  <c r="CB80" i="2"/>
  <c r="CC80" i="2"/>
  <c r="CD80" i="2"/>
  <c r="CY80" i="2"/>
  <c r="DB80" i="2"/>
  <c r="DE80" i="2"/>
  <c r="DH80" i="2"/>
  <c r="DK80" i="2"/>
  <c r="DN80" i="2"/>
  <c r="DQ80" i="2"/>
  <c r="DT80" i="2"/>
  <c r="DX80" i="2"/>
  <c r="EA80" i="2"/>
  <c r="ED80" i="2"/>
  <c r="EG80" i="2"/>
  <c r="EJ80" i="2"/>
  <c r="EM80" i="2"/>
  <c r="EP80" i="2"/>
  <c r="ES80" i="2"/>
  <c r="H81" i="2"/>
  <c r="I81" i="2"/>
  <c r="J81" i="2"/>
  <c r="K81" i="2"/>
  <c r="L81" i="2"/>
  <c r="M81" i="2"/>
  <c r="N81" i="2"/>
  <c r="O81" i="2"/>
  <c r="P81" i="2"/>
  <c r="BF81" i="2"/>
  <c r="BI81" i="2"/>
  <c r="BL81" i="2"/>
  <c r="BO81" i="2"/>
  <c r="BR81" i="2"/>
  <c r="BU81" i="2"/>
  <c r="BX81" i="2"/>
  <c r="CB81" i="2"/>
  <c r="CC81" i="2"/>
  <c r="CD81" i="2"/>
  <c r="CY81" i="2"/>
  <c r="DB81" i="2"/>
  <c r="DE81" i="2"/>
  <c r="DH81" i="2"/>
  <c r="DK81" i="2"/>
  <c r="DN81" i="2"/>
  <c r="DQ81" i="2"/>
  <c r="DT81" i="2"/>
  <c r="DX81" i="2"/>
  <c r="EA81" i="2"/>
  <c r="ED81" i="2"/>
  <c r="EG81" i="2"/>
  <c r="EJ81" i="2"/>
  <c r="EM81" i="2"/>
  <c r="EP81" i="2"/>
  <c r="ES81" i="2"/>
  <c r="H82" i="2"/>
  <c r="I82" i="2"/>
  <c r="J82" i="2"/>
  <c r="K82" i="2"/>
  <c r="L82" i="2"/>
  <c r="M82" i="2"/>
  <c r="N82" i="2"/>
  <c r="O82" i="2"/>
  <c r="P82" i="2"/>
  <c r="V82" i="2"/>
  <c r="Y82" i="2"/>
  <c r="BF82" i="2"/>
  <c r="BI82" i="2"/>
  <c r="BL82" i="2"/>
  <c r="BO82" i="2"/>
  <c r="BR82" i="2"/>
  <c r="BU82" i="2"/>
  <c r="BX82" i="2"/>
  <c r="CA82" i="2"/>
  <c r="CB82" i="2"/>
  <c r="CC82" i="2"/>
  <c r="CD82" i="2"/>
  <c r="DB82" i="2"/>
  <c r="DE82" i="2"/>
  <c r="DH82" i="2"/>
  <c r="DK82" i="2"/>
  <c r="DN82" i="2"/>
  <c r="DQ82" i="2"/>
  <c r="DT82" i="2"/>
  <c r="DX82" i="2"/>
  <c r="EA82" i="2"/>
  <c r="ED82" i="2"/>
  <c r="EG82" i="2"/>
  <c r="EJ82" i="2"/>
  <c r="EM82" i="2"/>
  <c r="EP82" i="2"/>
  <c r="ES82" i="2"/>
  <c r="H83" i="2"/>
  <c r="I83" i="2"/>
  <c r="J83" i="2"/>
  <c r="K83" i="2"/>
  <c r="L83" i="2"/>
  <c r="M83" i="2"/>
  <c r="N83" i="2"/>
  <c r="O83" i="2"/>
  <c r="P83" i="2"/>
  <c r="V83" i="2"/>
  <c r="Y83" i="2"/>
  <c r="BF83" i="2"/>
  <c r="BI83" i="2"/>
  <c r="BL83" i="2"/>
  <c r="BO83" i="2"/>
  <c r="BR83" i="2"/>
  <c r="BU83" i="2"/>
  <c r="BX83" i="2"/>
  <c r="CA83" i="2"/>
  <c r="CB83" i="2"/>
  <c r="CC83" i="2"/>
  <c r="CD83" i="2"/>
  <c r="DQ83" i="2"/>
  <c r="DT83" i="2"/>
  <c r="DX83" i="2"/>
  <c r="EA83" i="2"/>
  <c r="ED83" i="2"/>
  <c r="EG83" i="2"/>
  <c r="EJ83" i="2"/>
  <c r="EM83" i="2"/>
  <c r="EP83" i="2"/>
  <c r="ES83" i="2"/>
  <c r="H84" i="2"/>
  <c r="I84" i="2"/>
  <c r="J84" i="2"/>
  <c r="K84" i="2"/>
  <c r="L84" i="2"/>
  <c r="M84" i="2"/>
  <c r="N84" i="2"/>
  <c r="O84" i="2"/>
  <c r="P84" i="2"/>
  <c r="V84" i="2"/>
  <c r="Y84" i="2"/>
  <c r="BF84" i="2"/>
  <c r="BI84" i="2"/>
  <c r="BL84" i="2"/>
  <c r="BO84" i="2"/>
  <c r="BR84" i="2"/>
  <c r="BU84" i="2"/>
  <c r="BX84" i="2"/>
  <c r="CA84" i="2"/>
  <c r="CB84" i="2"/>
  <c r="CC84" i="2"/>
  <c r="CD84" i="2"/>
  <c r="DK84" i="2"/>
  <c r="DN84" i="2"/>
  <c r="DQ84" i="2"/>
  <c r="DT84" i="2"/>
  <c r="DX84" i="2"/>
  <c r="EA84" i="2"/>
  <c r="ED84" i="2"/>
  <c r="EG84" i="2"/>
  <c r="EJ84" i="2"/>
  <c r="EM84" i="2"/>
  <c r="EP84" i="2"/>
  <c r="ES84" i="2"/>
  <c r="K85" i="2"/>
  <c r="L85" i="2"/>
  <c r="M85" i="2"/>
  <c r="N85" i="2"/>
  <c r="O85" i="2"/>
  <c r="P85" i="2"/>
  <c r="V85" i="2"/>
  <c r="Y85" i="2"/>
  <c r="BF85" i="2"/>
  <c r="BI85" i="2"/>
  <c r="BL85" i="2"/>
  <c r="BO85" i="2"/>
  <c r="BR85" i="2"/>
  <c r="BU85" i="2"/>
  <c r="BX85" i="2"/>
  <c r="CA85" i="2"/>
  <c r="CB85" i="2"/>
  <c r="CC85" i="2"/>
  <c r="CD85" i="2"/>
  <c r="ED85" i="2"/>
  <c r="EG85" i="2"/>
  <c r="EJ85" i="2"/>
  <c r="EM85" i="2"/>
  <c r="EP85" i="2"/>
  <c r="ES85" i="2"/>
  <c r="K86" i="2"/>
  <c r="L86" i="2"/>
  <c r="M86" i="2"/>
  <c r="N86" i="2"/>
  <c r="O86" i="2"/>
  <c r="P86" i="2"/>
  <c r="V86" i="2"/>
  <c r="Y86" i="2"/>
  <c r="BF86" i="2"/>
  <c r="BI86" i="2"/>
  <c r="BL86" i="2"/>
  <c r="BO86" i="2"/>
  <c r="BR86" i="2"/>
  <c r="BU86" i="2"/>
  <c r="BX86" i="2"/>
  <c r="CA86" i="2"/>
  <c r="CB86" i="2"/>
  <c r="CC86" i="2"/>
  <c r="CD86" i="2"/>
  <c r="EJ86" i="2"/>
  <c r="EM86" i="2"/>
  <c r="EP86" i="2"/>
  <c r="ES86" i="2"/>
  <c r="K87" i="2"/>
  <c r="L87" i="2"/>
  <c r="M87" i="2"/>
  <c r="N87" i="2"/>
  <c r="O87" i="2"/>
  <c r="P87" i="2"/>
  <c r="V87" i="2"/>
  <c r="Y87" i="2"/>
  <c r="BF87" i="2"/>
  <c r="BI87" i="2"/>
  <c r="BL87" i="2"/>
  <c r="BO87" i="2"/>
  <c r="BR87" i="2"/>
  <c r="BU87" i="2"/>
  <c r="BX87" i="2"/>
  <c r="CA87" i="2"/>
  <c r="CB87" i="2"/>
  <c r="CC87" i="2"/>
  <c r="CD87" i="2"/>
  <c r="ED87" i="2"/>
  <c r="EG87" i="2"/>
  <c r="EJ87" i="2"/>
  <c r="EM87" i="2"/>
  <c r="EP87" i="2"/>
  <c r="ES87" i="2"/>
  <c r="K88" i="2"/>
  <c r="L88" i="2"/>
  <c r="M88" i="2"/>
  <c r="N88" i="2"/>
  <c r="O88" i="2"/>
  <c r="P88" i="2"/>
  <c r="V88" i="2"/>
  <c r="Y88" i="2"/>
  <c r="BF88" i="2"/>
  <c r="BI88" i="2"/>
  <c r="BL88" i="2"/>
  <c r="BO88" i="2"/>
  <c r="BR88" i="2"/>
  <c r="BU88" i="2"/>
  <c r="BX88" i="2"/>
  <c r="CA88" i="2"/>
  <c r="CB88" i="2"/>
  <c r="CC88" i="2"/>
  <c r="CD88" i="2"/>
  <c r="EG88" i="2"/>
  <c r="EJ88" i="2"/>
  <c r="EM88" i="2"/>
  <c r="EP88" i="2"/>
  <c r="ES88" i="2"/>
  <c r="K89" i="2"/>
  <c r="L89" i="2"/>
  <c r="M89" i="2"/>
  <c r="N89" i="2"/>
  <c r="O89" i="2"/>
  <c r="P89" i="2"/>
  <c r="V89" i="2"/>
  <c r="Y89" i="2"/>
  <c r="BF89" i="2"/>
  <c r="BI89" i="2"/>
  <c r="BL89" i="2"/>
  <c r="BO89" i="2"/>
  <c r="BR89" i="2"/>
  <c r="BU89" i="2"/>
  <c r="BX89" i="2"/>
  <c r="CA89" i="2"/>
  <c r="CB89" i="2"/>
  <c r="CC89" i="2"/>
  <c r="CD89" i="2"/>
  <c r="EJ89" i="2"/>
  <c r="EM89" i="2"/>
  <c r="EP89" i="2"/>
  <c r="ES89" i="2"/>
  <c r="K90" i="2"/>
  <c r="L90" i="2"/>
  <c r="M90" i="2"/>
  <c r="N90" i="2"/>
  <c r="O90" i="2"/>
  <c r="P90" i="2"/>
  <c r="BF90" i="2"/>
  <c r="BI90" i="2"/>
  <c r="BL90" i="2"/>
  <c r="BO90" i="2"/>
  <c r="BR90" i="2"/>
  <c r="BU90" i="2"/>
  <c r="BX90" i="2"/>
  <c r="CB90" i="2"/>
  <c r="CC90" i="2"/>
  <c r="CD90" i="2"/>
  <c r="EP90" i="2"/>
  <c r="ES90" i="2"/>
  <c r="K91" i="2"/>
  <c r="L91" i="2"/>
  <c r="M91" i="2"/>
  <c r="N91" i="2"/>
  <c r="O91" i="2"/>
  <c r="P91" i="2"/>
  <c r="V91" i="2"/>
  <c r="Y91" i="2"/>
  <c r="BF91" i="2"/>
  <c r="BI91" i="2"/>
  <c r="BL91" i="2"/>
  <c r="BO91" i="2"/>
  <c r="BR91" i="2"/>
  <c r="BU91" i="2"/>
  <c r="BX91" i="2"/>
  <c r="CA91" i="2"/>
  <c r="CB91" i="2"/>
  <c r="CC91" i="2"/>
  <c r="CD91" i="2"/>
  <c r="EP91" i="2"/>
  <c r="ES91" i="2"/>
  <c r="K92" i="2"/>
  <c r="L92" i="2"/>
  <c r="M92" i="2"/>
  <c r="N92" i="2"/>
  <c r="O92" i="2"/>
  <c r="P92" i="2"/>
  <c r="BF92" i="2"/>
  <c r="BI92" i="2"/>
  <c r="BL92" i="2"/>
  <c r="BO92" i="2"/>
  <c r="BR92" i="2"/>
  <c r="BU92" i="2"/>
  <c r="BX92" i="2"/>
  <c r="CA92" i="2"/>
  <c r="CB92" i="2"/>
  <c r="CC92" i="2"/>
  <c r="CD92" i="2"/>
  <c r="EP92" i="2"/>
  <c r="ES92" i="2"/>
  <c r="K93" i="2"/>
  <c r="L93" i="2"/>
  <c r="M93" i="2"/>
  <c r="N93" i="2"/>
  <c r="O93" i="2"/>
  <c r="P93" i="2"/>
  <c r="V93" i="2"/>
  <c r="Y93" i="2"/>
  <c r="BF93" i="2"/>
  <c r="BI93" i="2"/>
  <c r="BL93" i="2"/>
  <c r="BO93" i="2"/>
  <c r="BR93" i="2"/>
  <c r="BU93" i="2"/>
  <c r="BX93" i="2"/>
  <c r="CA93" i="2"/>
  <c r="CB93" i="2"/>
  <c r="CC93" i="2"/>
  <c r="CD93" i="2"/>
  <c r="EM93" i="2"/>
  <c r="EP93" i="2"/>
  <c r="ES93" i="2"/>
  <c r="K94" i="2"/>
  <c r="L94" i="2"/>
  <c r="M94" i="2"/>
  <c r="N94" i="2"/>
  <c r="O94" i="2"/>
  <c r="P94" i="2"/>
  <c r="V94" i="2"/>
  <c r="Y94" i="2"/>
  <c r="BF94" i="2"/>
  <c r="BI94" i="2"/>
  <c r="BL94" i="2"/>
  <c r="BO94" i="2"/>
  <c r="BR94" i="2"/>
  <c r="BU94" i="2"/>
  <c r="BX94" i="2"/>
  <c r="CA94" i="2"/>
  <c r="CB94" i="2"/>
  <c r="CC94" i="2"/>
  <c r="CD94" i="2"/>
  <c r="ES94" i="2"/>
  <c r="N95" i="2"/>
  <c r="O95" i="2"/>
  <c r="P95" i="2"/>
  <c r="BU95" i="2"/>
  <c r="BX95" i="2"/>
  <c r="CB95" i="2"/>
  <c r="CC95" i="2"/>
  <c r="CD95" i="2"/>
  <c r="N96" i="2"/>
  <c r="O96" i="2"/>
  <c r="P96" i="2"/>
  <c r="V96" i="2"/>
  <c r="Y96" i="2"/>
  <c r="BU96" i="2"/>
  <c r="BX96" i="2"/>
  <c r="CA96" i="2"/>
  <c r="CB96" i="2"/>
  <c r="CC96" i="2"/>
  <c r="CD96" i="2"/>
  <c r="N97" i="2"/>
  <c r="O97" i="2"/>
  <c r="P97" i="2"/>
  <c r="V97" i="2"/>
  <c r="Y97" i="2"/>
  <c r="BU97" i="2"/>
  <c r="BX97" i="2"/>
  <c r="CA97" i="2"/>
  <c r="CB97" i="2"/>
  <c r="CC97" i="2"/>
  <c r="CD97" i="2"/>
  <c r="N98" i="2"/>
  <c r="O98" i="2"/>
  <c r="P98" i="2"/>
  <c r="V98" i="2"/>
  <c r="Y98" i="2"/>
  <c r="BX98" i="2"/>
  <c r="CA98" i="2"/>
  <c r="CB98" i="2"/>
  <c r="CC98" i="2"/>
  <c r="CD98" i="2"/>
  <c r="H99" i="2"/>
  <c r="I99" i="2"/>
  <c r="J99" i="2"/>
  <c r="K99" i="2"/>
  <c r="L99" i="2"/>
  <c r="M99" i="2"/>
  <c r="N99" i="2"/>
  <c r="O99" i="2"/>
  <c r="P99" i="2"/>
  <c r="V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W99" i="2"/>
  <c r="CX99" i="2"/>
  <c r="CZ99" i="2"/>
  <c r="DA99" i="2"/>
  <c r="DC99" i="2"/>
  <c r="DD99" i="2"/>
  <c r="DF99" i="2"/>
  <c r="DG99" i="2"/>
  <c r="DI99" i="2"/>
  <c r="DJ99" i="2"/>
  <c r="DL99" i="2"/>
  <c r="DM99" i="2"/>
  <c r="DO99" i="2"/>
  <c r="DP99" i="2"/>
  <c r="DR99" i="2"/>
  <c r="DS99" i="2"/>
  <c r="DV99" i="2"/>
  <c r="DW99" i="2"/>
  <c r="DX99" i="2"/>
  <c r="DY99" i="2"/>
  <c r="DZ99" i="2"/>
  <c r="EA99" i="2"/>
  <c r="EB99" i="2"/>
  <c r="EC99" i="2"/>
  <c r="ED99" i="2"/>
  <c r="EE99" i="2"/>
  <c r="EF99" i="2"/>
  <c r="EG99" i="2"/>
  <c r="EH99" i="2"/>
  <c r="EI99" i="2"/>
  <c r="EJ99" i="2"/>
  <c r="EK99" i="2"/>
  <c r="EL99" i="2"/>
  <c r="EM99" i="2"/>
  <c r="EN99" i="2"/>
  <c r="EO99" i="2"/>
  <c r="EP99" i="2"/>
  <c r="EQ99" i="2"/>
  <c r="ER99" i="2"/>
  <c r="ES99" i="2"/>
  <c r="CC15" i="2"/>
  <c r="CB16" i="2"/>
  <c r="CB17" i="2"/>
  <c r="CC17" i="2"/>
  <c r="CD17" i="2"/>
  <c r="CB18" i="2"/>
  <c r="CC18" i="2"/>
  <c r="O130" i="2"/>
  <c r="N130" i="2"/>
  <c r="P130" i="2"/>
  <c r="AA57" i="1"/>
  <c r="Z57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43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43" i="1"/>
  <c r="I43" i="1"/>
  <c r="Q5" i="1"/>
  <c r="AD43" i="1"/>
  <c r="AG43" i="1"/>
  <c r="AJ43" i="1"/>
  <c r="AM43" i="1"/>
  <c r="AP43" i="1"/>
  <c r="AA43" i="1"/>
  <c r="AA46" i="1"/>
  <c r="AA47" i="1"/>
  <c r="AA48" i="1"/>
  <c r="AA49" i="1"/>
  <c r="AA52" i="1"/>
  <c r="AA53" i="1"/>
  <c r="AA54" i="1"/>
  <c r="AA55" i="1"/>
  <c r="AA56" i="1"/>
  <c r="AA58" i="1"/>
  <c r="AA59" i="1"/>
  <c r="AA61" i="1"/>
  <c r="AA62" i="1"/>
  <c r="AC43" i="1"/>
  <c r="AF43" i="1"/>
  <c r="AI43" i="1"/>
  <c r="AL43" i="1"/>
  <c r="AO43" i="1"/>
  <c r="Z43" i="1"/>
  <c r="Z46" i="1"/>
  <c r="Z47" i="1"/>
  <c r="Z48" i="1"/>
  <c r="Z49" i="1"/>
  <c r="Z52" i="1"/>
  <c r="Z53" i="1"/>
  <c r="Z54" i="1"/>
  <c r="Z55" i="1"/>
  <c r="Z56" i="1"/>
  <c r="Z58" i="1"/>
  <c r="Z59" i="1"/>
  <c r="AB58" i="1"/>
  <c r="AB56" i="1"/>
  <c r="AB55" i="1"/>
  <c r="AB54" i="1"/>
  <c r="AB53" i="1"/>
  <c r="AB52" i="1"/>
  <c r="AB49" i="1"/>
  <c r="AB48" i="1"/>
  <c r="AB47" i="1"/>
  <c r="AB46" i="1"/>
  <c r="AB43" i="1"/>
  <c r="AA42" i="1"/>
  <c r="Z42" i="1"/>
  <c r="AB42" i="1"/>
  <c r="AA41" i="1"/>
  <c r="Z41" i="1"/>
  <c r="AB41" i="1"/>
  <c r="AA40" i="1"/>
  <c r="Z40" i="1"/>
  <c r="AB40" i="1"/>
  <c r="AA39" i="1"/>
  <c r="Z39" i="1"/>
  <c r="AB39" i="1"/>
  <c r="AA38" i="1"/>
  <c r="Z38" i="1"/>
  <c r="AB38" i="1"/>
  <c r="AA37" i="1"/>
  <c r="Z37" i="1"/>
  <c r="AA36" i="1"/>
  <c r="Z36" i="1"/>
  <c r="AB36" i="1"/>
  <c r="AA35" i="1"/>
  <c r="Z35" i="1"/>
  <c r="AB35" i="1"/>
  <c r="AA34" i="1"/>
  <c r="Z34" i="1"/>
  <c r="AB34" i="1"/>
  <c r="AA33" i="1"/>
  <c r="Z33" i="1"/>
  <c r="AB33" i="1"/>
  <c r="AA32" i="1"/>
  <c r="Z32" i="1"/>
  <c r="AB32" i="1"/>
  <c r="AA31" i="1"/>
  <c r="Z31" i="1"/>
  <c r="AB31" i="1"/>
  <c r="AA30" i="1"/>
  <c r="Z30" i="1"/>
  <c r="AB30" i="1"/>
  <c r="AA29" i="1"/>
  <c r="Z29" i="1"/>
  <c r="AB29" i="1"/>
  <c r="AA28" i="1"/>
  <c r="Z28" i="1"/>
  <c r="AB28" i="1"/>
  <c r="AA27" i="1"/>
  <c r="Z27" i="1"/>
  <c r="AB27" i="1"/>
  <c r="AA26" i="1"/>
  <c r="Z26" i="1"/>
  <c r="AB26" i="1"/>
  <c r="AA25" i="1"/>
  <c r="Z25" i="1"/>
  <c r="AB25" i="1"/>
  <c r="AA24" i="1"/>
  <c r="Z24" i="1"/>
  <c r="AB24" i="1"/>
  <c r="AA23" i="1"/>
  <c r="Z23" i="1"/>
  <c r="AB23" i="1"/>
  <c r="AA22" i="1"/>
  <c r="Z22" i="1"/>
  <c r="AB22" i="1"/>
  <c r="AA21" i="1"/>
  <c r="Z21" i="1"/>
  <c r="AB21" i="1"/>
  <c r="AA20" i="1"/>
  <c r="Z20" i="1"/>
  <c r="AB20" i="1"/>
  <c r="AA19" i="1"/>
  <c r="Z19" i="1"/>
  <c r="AB19" i="1"/>
  <c r="AA18" i="1"/>
  <c r="Z18" i="1"/>
  <c r="AB18" i="1"/>
  <c r="AA17" i="1"/>
  <c r="Z17" i="1"/>
  <c r="AB17" i="1"/>
  <c r="I22" i="1"/>
  <c r="AO59" i="1"/>
  <c r="AP59" i="1"/>
  <c r="H46" i="1"/>
  <c r="H47" i="1"/>
  <c r="H48" i="1"/>
  <c r="H52" i="1"/>
  <c r="H53" i="1"/>
  <c r="H54" i="1"/>
  <c r="H55" i="1"/>
  <c r="H56" i="1"/>
  <c r="H58" i="1"/>
  <c r="H59" i="1"/>
  <c r="G46" i="1"/>
  <c r="G47" i="1"/>
  <c r="G48" i="1"/>
  <c r="G52" i="1"/>
  <c r="G53" i="1"/>
  <c r="G54" i="1"/>
  <c r="G55" i="1"/>
  <c r="G56" i="1"/>
  <c r="G58" i="1"/>
  <c r="G59" i="1"/>
  <c r="AQ43" i="1"/>
  <c r="AQ58" i="1"/>
  <c r="I58" i="1"/>
  <c r="AQ36" i="1"/>
  <c r="AQ35" i="1"/>
  <c r="I36" i="1"/>
  <c r="I35" i="1"/>
  <c r="AQ56" i="1"/>
  <c r="AQ55" i="1"/>
  <c r="AQ54" i="1"/>
  <c r="AQ53" i="1"/>
  <c r="AQ52" i="1"/>
  <c r="AQ48" i="1"/>
  <c r="AQ46" i="1"/>
  <c r="AQ34" i="1"/>
  <c r="AQ33" i="1"/>
  <c r="AQ32" i="1"/>
  <c r="AQ31" i="1"/>
  <c r="AQ30" i="1"/>
  <c r="AQ29" i="1"/>
  <c r="AQ28" i="1"/>
  <c r="AQ27" i="1"/>
  <c r="AQ26" i="1"/>
  <c r="AQ25" i="1"/>
  <c r="AQ24" i="1"/>
  <c r="AQ21" i="1"/>
  <c r="AQ20" i="1"/>
  <c r="AQ19" i="1"/>
  <c r="AQ18" i="1"/>
  <c r="AQ17" i="1"/>
  <c r="I34" i="1"/>
  <c r="AH34" i="1"/>
  <c r="AN34" i="1"/>
  <c r="AK34" i="1"/>
  <c r="AH43" i="1"/>
  <c r="AN43" i="1"/>
  <c r="K43" i="1"/>
  <c r="K59" i="1"/>
  <c r="J43" i="1"/>
  <c r="J59" i="1"/>
  <c r="AM59" i="1"/>
  <c r="AL59" i="1"/>
  <c r="AJ59" i="1"/>
  <c r="AI59" i="1"/>
  <c r="AG59" i="1"/>
  <c r="AF59" i="1"/>
  <c r="AD59" i="1"/>
  <c r="AC59" i="1"/>
  <c r="Q43" i="1"/>
  <c r="Q59" i="1"/>
  <c r="P43" i="1"/>
  <c r="P59" i="1"/>
  <c r="N43" i="1"/>
  <c r="N59" i="1"/>
  <c r="M43" i="1"/>
  <c r="M59" i="1"/>
  <c r="AK43" i="1"/>
  <c r="AE43" i="1"/>
  <c r="R43" i="1"/>
  <c r="O43" i="1"/>
  <c r="L43" i="1"/>
  <c r="AN56" i="1"/>
  <c r="I56" i="1"/>
  <c r="AN18" i="1"/>
  <c r="AN55" i="1"/>
  <c r="AN54" i="1"/>
  <c r="AN53" i="1"/>
  <c r="AN52" i="1"/>
  <c r="AN48" i="1"/>
  <c r="AN47" i="1"/>
  <c r="AN46" i="1"/>
  <c r="AN33" i="1"/>
  <c r="AN32" i="1"/>
  <c r="AN31" i="1"/>
  <c r="AN30" i="1"/>
  <c r="AN29" i="1"/>
  <c r="AN28" i="1"/>
  <c r="AN27" i="1"/>
  <c r="AN26" i="1"/>
  <c r="AN25" i="1"/>
  <c r="AN24" i="1"/>
  <c r="AN22" i="1"/>
  <c r="AN21" i="1"/>
  <c r="AN20" i="1"/>
  <c r="AN19" i="1"/>
  <c r="AN17" i="1"/>
  <c r="AK22" i="1"/>
  <c r="AK18" i="1"/>
  <c r="AK19" i="1"/>
  <c r="AK20" i="1"/>
  <c r="AK21" i="1"/>
  <c r="AK24" i="1"/>
  <c r="AK25" i="1"/>
  <c r="AK26" i="1"/>
  <c r="AK27" i="1"/>
  <c r="AK28" i="1"/>
  <c r="AK29" i="1"/>
  <c r="AK30" i="1"/>
  <c r="AK31" i="1"/>
  <c r="AK32" i="1"/>
  <c r="AK33" i="1"/>
  <c r="AK17" i="1"/>
  <c r="I33" i="1"/>
  <c r="I17" i="1"/>
  <c r="I18" i="1"/>
  <c r="I19" i="1"/>
  <c r="I20" i="1"/>
  <c r="I21" i="1"/>
  <c r="I24" i="1"/>
  <c r="I25" i="1"/>
  <c r="I26" i="1"/>
  <c r="I27" i="1"/>
  <c r="I28" i="1"/>
  <c r="I29" i="1"/>
  <c r="I30" i="1"/>
  <c r="I31" i="1"/>
  <c r="I32" i="1"/>
  <c r="AK55" i="1"/>
  <c r="AK54" i="1"/>
  <c r="AK53" i="1"/>
  <c r="AK52" i="1"/>
  <c r="AK48" i="1"/>
  <c r="AK47" i="1"/>
  <c r="AK46" i="1"/>
  <c r="AH17" i="1"/>
  <c r="AH18" i="1"/>
  <c r="AH19" i="1"/>
  <c r="AH20" i="1"/>
  <c r="AH21" i="1"/>
  <c r="AH22" i="1"/>
  <c r="AH24" i="1"/>
  <c r="AH25" i="1"/>
  <c r="AH26" i="1"/>
  <c r="AH27" i="1"/>
  <c r="AH28" i="1"/>
  <c r="AH29" i="1"/>
  <c r="AH30" i="1"/>
  <c r="AH31" i="1"/>
  <c r="AH32" i="1"/>
  <c r="AE17" i="1"/>
  <c r="AE18" i="1"/>
  <c r="AE19" i="1"/>
  <c r="AE20" i="1"/>
  <c r="AE21" i="1"/>
  <c r="AE22" i="1"/>
  <c r="AE24" i="1"/>
  <c r="AE25" i="1"/>
  <c r="AE26" i="1"/>
  <c r="AE27" i="1"/>
  <c r="AE28" i="1"/>
  <c r="AE29" i="1"/>
  <c r="AE30" i="1"/>
  <c r="R17" i="1"/>
  <c r="R18" i="1"/>
  <c r="R19" i="1"/>
  <c r="R20" i="1"/>
  <c r="R21" i="1"/>
  <c r="R22" i="1"/>
  <c r="R24" i="1"/>
  <c r="R25" i="1"/>
  <c r="R26" i="1"/>
  <c r="R27" i="1"/>
  <c r="R28" i="1"/>
  <c r="R30" i="1"/>
  <c r="O17" i="1"/>
  <c r="O18" i="1"/>
  <c r="O19" i="1"/>
  <c r="O20" i="1"/>
  <c r="O21" i="1"/>
  <c r="O22" i="1"/>
  <c r="O24" i="1"/>
  <c r="O25" i="1"/>
  <c r="O26" i="1"/>
  <c r="O27" i="1"/>
  <c r="O28" i="1"/>
  <c r="O30" i="1"/>
  <c r="L17" i="1"/>
  <c r="L18" i="1"/>
  <c r="L19" i="1"/>
  <c r="L20" i="1"/>
  <c r="L21" i="1"/>
  <c r="L22" i="1"/>
  <c r="L24" i="1"/>
  <c r="AH55" i="1"/>
  <c r="AH54" i="1"/>
  <c r="AH53" i="1"/>
  <c r="AH52" i="1"/>
  <c r="AH48" i="1"/>
  <c r="AH47" i="1"/>
  <c r="AH46" i="1"/>
  <c r="I48" i="1"/>
  <c r="AE54" i="1"/>
  <c r="AE53" i="1"/>
  <c r="AE52" i="1"/>
  <c r="AE48" i="1"/>
  <c r="AE47" i="1"/>
  <c r="AE46" i="1"/>
  <c r="R54" i="1"/>
  <c r="R53" i="1"/>
  <c r="R52" i="1"/>
  <c r="R47" i="1"/>
  <c r="R46" i="1"/>
  <c r="I55" i="1"/>
  <c r="I54" i="1"/>
  <c r="I53" i="1"/>
  <c r="I52" i="1"/>
  <c r="H61" i="1"/>
  <c r="H62" i="1"/>
  <c r="O47" i="1"/>
  <c r="L47" i="1"/>
  <c r="I47" i="1"/>
  <c r="O54" i="1"/>
  <c r="O53" i="1"/>
  <c r="O52" i="1"/>
  <c r="O46" i="1"/>
  <c r="L46" i="1"/>
  <c r="I46" i="1"/>
</calcChain>
</file>

<file path=xl/sharedStrings.xml><?xml version="1.0" encoding="utf-8"?>
<sst xmlns="http://schemas.openxmlformats.org/spreadsheetml/2006/main" count="976" uniqueCount="212">
  <si>
    <t>Heatpumps air/water Performance Tweakers forum</t>
  </si>
  <si>
    <t>Member</t>
  </si>
  <si>
    <t>Tomexergie</t>
  </si>
  <si>
    <t>Type heatpump</t>
  </si>
  <si>
    <t>Elga/Toshiba</t>
  </si>
  <si>
    <t>kW</t>
  </si>
  <si>
    <t>Heat</t>
  </si>
  <si>
    <t>SCOP</t>
  </si>
  <si>
    <t>kWh</t>
  </si>
  <si>
    <t>MCOP</t>
  </si>
  <si>
    <t>power</t>
  </si>
  <si>
    <t>electr</t>
  </si>
  <si>
    <t>Type</t>
  </si>
  <si>
    <t>heat</t>
  </si>
  <si>
    <t>meter</t>
  </si>
  <si>
    <t>S</t>
  </si>
  <si>
    <t>Heat meter</t>
  </si>
  <si>
    <t>Self made</t>
  </si>
  <si>
    <t>Estimated</t>
  </si>
  <si>
    <t>Okt</t>
  </si>
  <si>
    <t>Nov</t>
  </si>
  <si>
    <t>Dec</t>
  </si>
  <si>
    <t>Develdonk</t>
  </si>
  <si>
    <t>Ecodan</t>
  </si>
  <si>
    <t>Mse</t>
  </si>
  <si>
    <t>Jaari</t>
  </si>
  <si>
    <t>koevlaas2</t>
  </si>
  <si>
    <t>Wodan89</t>
  </si>
  <si>
    <t>m3</t>
  </si>
  <si>
    <t xml:space="preserve">KNMI </t>
  </si>
  <si>
    <t>KNMI</t>
  </si>
  <si>
    <t>Heat meter HP</t>
  </si>
  <si>
    <t>Kanaaldijk</t>
  </si>
  <si>
    <t>Zubadan</t>
  </si>
  <si>
    <t>Natural gas reduction (eff. HR boiler 0,9)</t>
  </si>
  <si>
    <t>Reduction CO2</t>
  </si>
  <si>
    <t>Koevlaas2</t>
  </si>
  <si>
    <t>DATA ONLY DHW</t>
  </si>
  <si>
    <t>Bram-Bos</t>
  </si>
  <si>
    <t>Corsat</t>
  </si>
  <si>
    <t>Data are owner declared 1)</t>
  </si>
  <si>
    <t xml:space="preserve">De COP waarden hangen mede af van de relatie tussen  woning en afgiftesysteem, instellingen,  regeling en vakkundige installatie.  </t>
  </si>
  <si>
    <t>C</t>
  </si>
  <si>
    <t>DATA HEAT AND ELECTRICITY ONLY FOR HEATING WITHOUT DHW 2)</t>
  </si>
  <si>
    <t>2) DHW = Domestic Hot Water</t>
  </si>
  <si>
    <t>Separate temp/flow metering with external  integrator</t>
  </si>
  <si>
    <t>Estimations without heat meter</t>
  </si>
  <si>
    <t>Separate Integrated heat/flow meter with certificate</t>
  </si>
  <si>
    <t>Mhp</t>
  </si>
  <si>
    <t>1) Dit zijn echte praktijk gegevens opgegeven door de eigenaar van de warmtepomp! (Niet door leverancier)</t>
  </si>
  <si>
    <t>Deze datatabel is bedoeld om WP's met elkaar te vergelijken, om het proces te verbeteren, dus de oorzaak van verschillen op het forum te bespreken.</t>
  </si>
  <si>
    <t>3) MCOP = gemiddelde maand Coeff  Of Performance= Geleverde warmte/ toegevoerde elektriciteit</t>
  </si>
  <si>
    <t>DATA FOR  HEATING AND DHW TOGETHER</t>
  </si>
  <si>
    <t>Heat metering internal heatpump</t>
  </si>
  <si>
    <t>barteg</t>
  </si>
  <si>
    <t>Domba</t>
  </si>
  <si>
    <t>hannibal2206</t>
  </si>
  <si>
    <t>panasonic mono</t>
  </si>
  <si>
    <t>Panasonic mono</t>
  </si>
  <si>
    <t>kg</t>
  </si>
  <si>
    <t>2*6</t>
  </si>
  <si>
    <t>Boerm</t>
  </si>
  <si>
    <t>4)</t>
  </si>
  <si>
    <t>system</t>
  </si>
  <si>
    <t>level</t>
  </si>
  <si>
    <t>T2=38</t>
  </si>
  <si>
    <t>Jan</t>
  </si>
  <si>
    <t>4) Afgifte systeem gemiddelde aanvoertemperatuur  Ta: Aanvoer temp bij 2C buiten b.v. 35C dan T2=35</t>
  </si>
  <si>
    <t>T2=28</t>
  </si>
  <si>
    <t>heating</t>
  </si>
  <si>
    <t>T2=33</t>
  </si>
  <si>
    <t>T2=39</t>
  </si>
  <si>
    <t>T2=31</t>
  </si>
  <si>
    <t>Stoofie</t>
  </si>
  <si>
    <t>E</t>
  </si>
  <si>
    <t>T2=37</t>
  </si>
  <si>
    <t>T2=35</t>
  </si>
  <si>
    <t>hajeetje</t>
  </si>
  <si>
    <t>mkleinman</t>
  </si>
  <si>
    <t>Elga/carrier</t>
  </si>
  <si>
    <t>febr</t>
  </si>
  <si>
    <t>Rol-co</t>
  </si>
  <si>
    <t>Ekowarrior</t>
  </si>
  <si>
    <t>T2=30</t>
  </si>
  <si>
    <t>Vincm</t>
  </si>
  <si>
    <t>T2=29</t>
  </si>
  <si>
    <t>Elga/Toshiba asl pilot</t>
  </si>
  <si>
    <t>mrt</t>
  </si>
  <si>
    <t>Mightym</t>
  </si>
  <si>
    <t>T2=32</t>
  </si>
  <si>
    <t>hrt</t>
  </si>
  <si>
    <t>start</t>
  </si>
  <si>
    <t>april</t>
  </si>
  <si>
    <t>elec 5)</t>
  </si>
  <si>
    <t>5) Elektriciteit warmtepomp inclusief hulpenergie en CV pomp</t>
  </si>
  <si>
    <t>buiter</t>
  </si>
  <si>
    <t>mei</t>
  </si>
  <si>
    <t>t/m</t>
  </si>
  <si>
    <t>sept</t>
  </si>
  <si>
    <t>?</t>
  </si>
  <si>
    <t>Grolsch</t>
  </si>
  <si>
    <t>Oxelaar</t>
  </si>
  <si>
    <t>Hitachi</t>
  </si>
  <si>
    <t>Appie Heijn</t>
  </si>
  <si>
    <t>Totaal incl DHW</t>
  </si>
  <si>
    <t>Foxie 10</t>
  </si>
  <si>
    <t>Gemiddelde COP for heating:</t>
  </si>
  <si>
    <t xml:space="preserve"> </t>
  </si>
  <si>
    <t>Wodan892</t>
  </si>
  <si>
    <t>pana mono  kW</t>
  </si>
  <si>
    <t>T2=?</t>
  </si>
  <si>
    <t>mgroen81</t>
  </si>
  <si>
    <t>Blauwemac</t>
  </si>
  <si>
    <t>Panasonicmono</t>
  </si>
  <si>
    <t>AUitehaag</t>
  </si>
  <si>
    <t>okt2016 t/m sept2017</t>
  </si>
  <si>
    <t>Seizoen</t>
  </si>
  <si>
    <t>Totaal</t>
  </si>
  <si>
    <t>nov</t>
  </si>
  <si>
    <t>dec</t>
  </si>
  <si>
    <t>Heatmeters:</t>
  </si>
  <si>
    <t>Monitoring 2017 t/m okt versie1</t>
  </si>
  <si>
    <t xml:space="preserve">Reduction CO2 </t>
  </si>
  <si>
    <t>de warmtepomp(Niet door de leveranciers)</t>
  </si>
  <si>
    <t>1) Dit zijn echte praktijk gegevens opgegeven door de eigenaar van</t>
  </si>
  <si>
    <t xml:space="preserve">De COP waarden hangen mede af van de relatie tussen  woning en </t>
  </si>
  <si>
    <t xml:space="preserve"> afgiftesysteem, instellingen,  regeling en vakkundige installatie. </t>
  </si>
  <si>
    <t>2) DHW=Domestic Hot Water</t>
  </si>
  <si>
    <t>Deze datatabel is bedoeld om WP's met elkaar te vergelijken, en om het</t>
  </si>
  <si>
    <t xml:space="preserve">om het proces te verbeteren, dus de oorzaak van verschillen </t>
  </si>
  <si>
    <t>op het forum te bespreken</t>
  </si>
  <si>
    <t>3) MCOP = gemiddelde maand COP</t>
  </si>
  <si>
    <t>4) Aanvoertemp 35C van CV system bij 2C buiten b.v. T2=35</t>
  </si>
  <si>
    <t>(als elektriciteit 100% duurzaam is.)</t>
  </si>
  <si>
    <t>Okt 2016 t/m Okt 2017</t>
  </si>
  <si>
    <t xml:space="preserve">Performance for heating </t>
  </si>
  <si>
    <t xml:space="preserve">DATA FOR COMBI  HEATING AND DHW </t>
  </si>
  <si>
    <t>Godfriedd</t>
  </si>
  <si>
    <t>Cris_82</t>
  </si>
  <si>
    <t>Loriaduo</t>
  </si>
  <si>
    <t>T2=36</t>
  </si>
  <si>
    <t>jan t/m nov</t>
  </si>
  <si>
    <t>Chris_82</t>
  </si>
  <si>
    <t>jan t/m dec</t>
  </si>
  <si>
    <t>Zandstraat</t>
  </si>
  <si>
    <t>Daikinmono</t>
  </si>
  <si>
    <t>Panamono</t>
  </si>
  <si>
    <t>SjaakBF</t>
  </si>
  <si>
    <t>TA</t>
  </si>
  <si>
    <t>COP</t>
  </si>
  <si>
    <t>Oxellaar</t>
  </si>
  <si>
    <t>AUijtdehaag</t>
  </si>
  <si>
    <t>mrt-18</t>
  </si>
  <si>
    <t>LangeFries</t>
  </si>
  <si>
    <t>Zwerius</t>
  </si>
  <si>
    <t>Pana WP boiler</t>
  </si>
  <si>
    <t>Enerziek</t>
  </si>
  <si>
    <t>Loria 6010</t>
  </si>
  <si>
    <t>mei t/m sept</t>
  </si>
  <si>
    <t>Note</t>
  </si>
  <si>
    <t>MHP</t>
  </si>
  <si>
    <t>Fut41</t>
  </si>
  <si>
    <t>Nefit</t>
  </si>
  <si>
    <t>Dylantje2</t>
  </si>
  <si>
    <t>Panasonic</t>
  </si>
  <si>
    <t>Wauske</t>
  </si>
  <si>
    <t>Panasonic T-cap</t>
  </si>
  <si>
    <t>Naalroc</t>
  </si>
  <si>
    <t>systeem</t>
  </si>
  <si>
    <t>Ta bij</t>
  </si>
  <si>
    <t>2C buiten</t>
  </si>
  <si>
    <t xml:space="preserve">4) Level afgifte systeem: aanvoertemp bij 2C buiten b.v. vloerverwarming 28C </t>
  </si>
  <si>
    <t>n.a</t>
  </si>
  <si>
    <t>Ecodan mono</t>
  </si>
  <si>
    <t>Wimhaw</t>
  </si>
  <si>
    <t>Danfossmono</t>
  </si>
  <si>
    <t>Nibe F2120</t>
  </si>
  <si>
    <t>roelzadh</t>
  </si>
  <si>
    <t>Ecodan split</t>
  </si>
  <si>
    <t>Fullpower</t>
  </si>
  <si>
    <t>Panasplit</t>
  </si>
  <si>
    <t>Jan t/m dec</t>
  </si>
  <si>
    <t>januari</t>
  </si>
  <si>
    <t>PanaTcap H</t>
  </si>
  <si>
    <t>Pokkie78</t>
  </si>
  <si>
    <t>n.a.</t>
  </si>
  <si>
    <t>februari</t>
  </si>
  <si>
    <t>maart</t>
  </si>
  <si>
    <t>Copitano</t>
  </si>
  <si>
    <t>okt</t>
  </si>
  <si>
    <t xml:space="preserve">  </t>
  </si>
  <si>
    <t>TriLithium</t>
  </si>
  <si>
    <t>Baapje327</t>
  </si>
  <si>
    <t>Panamono T-cap</t>
  </si>
  <si>
    <t>Remco45</t>
  </si>
  <si>
    <t>Ierssi</t>
  </si>
  <si>
    <t>Ep Woody</t>
  </si>
  <si>
    <t>Me</t>
  </si>
  <si>
    <t>Heat metering extern not certificated</t>
  </si>
  <si>
    <t>Doek55</t>
  </si>
  <si>
    <t>=deelname een heel jaar</t>
  </si>
  <si>
    <t>jan t/m decemberl</t>
  </si>
  <si>
    <t>jan</t>
  </si>
  <si>
    <t>Thido</t>
  </si>
  <si>
    <t>Marfan</t>
  </si>
  <si>
    <t>Pleio85</t>
  </si>
  <si>
    <t>Symply_jeroen</t>
  </si>
  <si>
    <t>bbn_idp</t>
  </si>
  <si>
    <t>zubadan</t>
  </si>
  <si>
    <t>Daannn1987</t>
  </si>
  <si>
    <t>combi</t>
  </si>
  <si>
    <t>jan t/m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</si>
</sst>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sz val="8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88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5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Fill="1" applyBorder="1"/>
    <xf numFmtId="0" fontId="0" fillId="0" borderId="5" xfId="0" applyBorder="1" applyAlignment="1">
      <alignment horizontal="center"/>
    </xf>
    <xf numFmtId="0" fontId="5" fillId="0" borderId="0" xfId="0" applyFont="1"/>
    <xf numFmtId="1" fontId="0" fillId="0" borderId="0" xfId="0" applyNumberFormat="1"/>
    <xf numFmtId="0" fontId="5" fillId="0" borderId="12" xfId="0" applyFont="1" applyBorder="1"/>
    <xf numFmtId="1" fontId="0" fillId="0" borderId="4" xfId="0" applyNumberFormat="1" applyBorder="1"/>
    <xf numFmtId="0" fontId="6" fillId="0" borderId="0" xfId="0" applyFont="1"/>
    <xf numFmtId="0" fontId="4" fillId="0" borderId="0" xfId="0" applyFont="1" applyAlignment="1">
      <alignment horizontal="right"/>
    </xf>
    <xf numFmtId="0" fontId="0" fillId="0" borderId="0" xfId="0" quotePrefix="1" applyBorder="1" applyAlignment="1">
      <alignment horizontal="center"/>
    </xf>
    <xf numFmtId="0" fontId="0" fillId="0" borderId="12" xfId="0" applyFill="1" applyBorder="1"/>
    <xf numFmtId="2" fontId="0" fillId="0" borderId="0" xfId="0" applyNumberFormat="1" applyBorder="1"/>
    <xf numFmtId="1" fontId="0" fillId="0" borderId="0" xfId="0" applyNumberFormat="1" applyBorder="1"/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0" fillId="0" borderId="17" xfId="0" applyBorder="1"/>
    <xf numFmtId="0" fontId="0" fillId="0" borderId="18" xfId="0" applyBorder="1"/>
    <xf numFmtId="0" fontId="0" fillId="0" borderId="19" xfId="0" applyFill="1" applyBorder="1"/>
    <xf numFmtId="0" fontId="0" fillId="0" borderId="20" xfId="0" applyFill="1" applyBorder="1"/>
    <xf numFmtId="0" fontId="3" fillId="0" borderId="0" xfId="0" applyFont="1" applyBorder="1"/>
    <xf numFmtId="2" fontId="4" fillId="0" borderId="0" xfId="0" applyNumberFormat="1" applyFont="1" applyBorder="1"/>
    <xf numFmtId="0" fontId="5" fillId="0" borderId="0" xfId="0" applyFont="1" applyBorder="1"/>
    <xf numFmtId="2" fontId="0" fillId="0" borderId="0" xfId="0" applyNumberFormat="1" applyFill="1" applyBorder="1"/>
    <xf numFmtId="1" fontId="0" fillId="0" borderId="0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1" fontId="0" fillId="0" borderId="18" xfId="0" applyNumberFormat="1" applyBorder="1" applyAlignment="1">
      <alignment horizontal="right"/>
    </xf>
    <xf numFmtId="1" fontId="0" fillId="0" borderId="18" xfId="0" applyNumberFormat="1" applyBorder="1"/>
    <xf numFmtId="2" fontId="0" fillId="0" borderId="19" xfId="0" applyNumberFormat="1" applyFill="1" applyBorder="1"/>
    <xf numFmtId="2" fontId="0" fillId="0" borderId="0" xfId="0" applyNumberFormat="1" applyBorder="1" applyAlignment="1">
      <alignment horizontal="right"/>
    </xf>
    <xf numFmtId="2" fontId="0" fillId="0" borderId="18" xfId="0" applyNumberFormat="1" applyFill="1" applyBorder="1"/>
    <xf numFmtId="1" fontId="0" fillId="0" borderId="17" xfId="0" applyNumberFormat="1" applyBorder="1"/>
    <xf numFmtId="2" fontId="0" fillId="0" borderId="20" xfId="0" applyNumberFormat="1" applyBorder="1"/>
    <xf numFmtId="1" fontId="0" fillId="0" borderId="17" xfId="0" applyNumberFormat="1" applyFill="1" applyBorder="1" applyAlignment="1"/>
    <xf numFmtId="2" fontId="0" fillId="0" borderId="18" xfId="0" applyNumberFormat="1" applyBorder="1"/>
    <xf numFmtId="0" fontId="0" fillId="0" borderId="18" xfId="0" applyFill="1" applyBorder="1"/>
    <xf numFmtId="1" fontId="0" fillId="0" borderId="0" xfId="0" applyNumberFormat="1" applyFill="1" applyBorder="1" applyAlignment="1"/>
    <xf numFmtId="0" fontId="0" fillId="0" borderId="6" xfId="0" applyBorder="1"/>
    <xf numFmtId="0" fontId="0" fillId="0" borderId="7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5" xfId="0" applyFill="1" applyBorder="1" applyAlignment="1">
      <alignment horizontal="center"/>
    </xf>
    <xf numFmtId="2" fontId="0" fillId="0" borderId="20" xfId="0" applyNumberFormat="1" applyFill="1" applyBorder="1"/>
    <xf numFmtId="2" fontId="0" fillId="0" borderId="8" xfId="0" applyNumberFormat="1" applyBorder="1"/>
    <xf numFmtId="0" fontId="0" fillId="0" borderId="21" xfId="0" applyBorder="1"/>
    <xf numFmtId="0" fontId="4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/>
    <xf numFmtId="1" fontId="0" fillId="0" borderId="22" xfId="0" applyNumberFormat="1" applyBorder="1"/>
    <xf numFmtId="1" fontId="0" fillId="0" borderId="5" xfId="0" applyNumberFormat="1" applyBorder="1"/>
    <xf numFmtId="1" fontId="0" fillId="0" borderId="24" xfId="0" applyNumberFormat="1" applyFill="1" applyBorder="1" applyAlignment="1"/>
    <xf numFmtId="0" fontId="0" fillId="0" borderId="23" xfId="0" applyBorder="1"/>
    <xf numFmtId="1" fontId="0" fillId="0" borderId="18" xfId="0" applyNumberFormat="1" applyFill="1" applyBorder="1" applyAlignment="1"/>
    <xf numFmtId="0" fontId="5" fillId="0" borderId="12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0" xfId="0" applyFont="1" applyFill="1" applyBorder="1"/>
    <xf numFmtId="1" fontId="0" fillId="0" borderId="0" xfId="0" applyNumberFormat="1" applyFill="1" applyBorder="1"/>
    <xf numFmtId="1" fontId="0" fillId="0" borderId="6" xfId="0" applyNumberFormat="1" applyBorder="1"/>
    <xf numFmtId="1" fontId="0" fillId="0" borderId="7" xfId="0" applyNumberFormat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2" xfId="0" applyNumberFormat="1" applyFill="1" applyBorder="1" applyAlignment="1"/>
    <xf numFmtId="1" fontId="0" fillId="2" borderId="0" xfId="0" applyNumberFormat="1" applyFill="1" applyBorder="1"/>
    <xf numFmtId="0" fontId="0" fillId="2" borderId="13" xfId="0" applyFill="1" applyBorder="1"/>
    <xf numFmtId="0" fontId="0" fillId="2" borderId="9" xfId="0" applyFill="1" applyBorder="1"/>
    <xf numFmtId="0" fontId="0" fillId="2" borderId="11" xfId="0" applyFill="1" applyBorder="1"/>
    <xf numFmtId="0" fontId="0" fillId="0" borderId="4" xfId="0" applyBorder="1" applyAlignment="1">
      <alignment horizontal="right"/>
    </xf>
    <xf numFmtId="0" fontId="0" fillId="0" borderId="20" xfId="0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5" fillId="2" borderId="0" xfId="0" applyFont="1" applyFill="1" applyBorder="1"/>
    <xf numFmtId="0" fontId="5" fillId="2" borderId="13" xfId="0" applyFont="1" applyFill="1" applyBorder="1"/>
    <xf numFmtId="0" fontId="0" fillId="2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9" xfId="0" applyFill="1" applyBorder="1"/>
    <xf numFmtId="0" fontId="0" fillId="2" borderId="13" xfId="0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0" fontId="0" fillId="2" borderId="0" xfId="0" applyFill="1"/>
    <xf numFmtId="1" fontId="0" fillId="2" borderId="25" xfId="0" applyNumberFormat="1" applyFill="1" applyBorder="1" applyAlignment="1">
      <alignment horizontal="center"/>
    </xf>
    <xf numFmtId="1" fontId="0" fillId="2" borderId="26" xfId="0" applyNumberFormat="1" applyFill="1" applyBorder="1" applyAlignment="1">
      <alignment horizontal="center"/>
    </xf>
    <xf numFmtId="2" fontId="0" fillId="2" borderId="27" xfId="0" applyNumberFormat="1" applyFill="1" applyBorder="1" applyAlignment="1">
      <alignment horizontal="center"/>
    </xf>
    <xf numFmtId="1" fontId="0" fillId="2" borderId="25" xfId="0" applyNumberFormat="1" applyFill="1" applyBorder="1"/>
    <xf numFmtId="1" fontId="0" fillId="2" borderId="26" xfId="0" applyNumberFormat="1" applyFill="1" applyBorder="1"/>
    <xf numFmtId="2" fontId="0" fillId="2" borderId="27" xfId="0" applyNumberFormat="1" applyFill="1" applyBorder="1"/>
    <xf numFmtId="0" fontId="0" fillId="0" borderId="0" xfId="0" quotePrefix="1"/>
    <xf numFmtId="0" fontId="3" fillId="0" borderId="17" xfId="0" applyFont="1" applyBorder="1"/>
    <xf numFmtId="0" fontId="3" fillId="0" borderId="18" xfId="0" applyFont="1" applyBorder="1"/>
    <xf numFmtId="164" fontId="3" fillId="0" borderId="20" xfId="0" applyNumberFormat="1" applyFont="1" applyBorder="1"/>
    <xf numFmtId="1" fontId="0" fillId="2" borderId="25" xfId="0" applyNumberFormat="1" applyFill="1" applyBorder="1" applyAlignment="1"/>
    <xf numFmtId="0" fontId="5" fillId="2" borderId="27" xfId="0" applyFont="1" applyFill="1" applyBorder="1"/>
    <xf numFmtId="0" fontId="0" fillId="2" borderId="27" xfId="0" applyFill="1" applyBorder="1"/>
    <xf numFmtId="1" fontId="0" fillId="2" borderId="0" xfId="0" applyNumberFormat="1" applyFill="1"/>
    <xf numFmtId="1" fontId="0" fillId="0" borderId="6" xfId="0" applyNumberFormat="1" applyFill="1" applyBorder="1" applyAlignment="1"/>
    <xf numFmtId="0" fontId="0" fillId="0" borderId="8" xfId="0" applyFill="1" applyBorder="1"/>
    <xf numFmtId="1" fontId="0" fillId="0" borderId="1" xfId="0" applyNumberFormat="1" applyBorder="1"/>
    <xf numFmtId="1" fontId="0" fillId="0" borderId="2" xfId="0" applyNumberFormat="1" applyBorder="1"/>
    <xf numFmtId="2" fontId="0" fillId="0" borderId="3" xfId="0" applyNumberFormat="1" applyBorder="1"/>
    <xf numFmtId="2" fontId="0" fillId="0" borderId="30" xfId="0" applyNumberFormat="1" applyBorder="1"/>
    <xf numFmtId="0" fontId="4" fillId="0" borderId="4" xfId="0" applyFont="1" applyBorder="1"/>
    <xf numFmtId="0" fontId="4" fillId="0" borderId="0" xfId="0" applyFont="1"/>
    <xf numFmtId="1" fontId="0" fillId="0" borderId="12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1" fontId="0" fillId="0" borderId="26" xfId="0" applyNumberFormat="1" applyFill="1" applyBorder="1" applyAlignment="1">
      <alignment horizontal="center"/>
    </xf>
    <xf numFmtId="1" fontId="0" fillId="0" borderId="25" xfId="0" applyNumberFormat="1" applyFill="1" applyBorder="1"/>
    <xf numFmtId="1" fontId="0" fillId="0" borderId="26" xfId="0" applyNumberFormat="1" applyFill="1" applyBorder="1"/>
    <xf numFmtId="2" fontId="8" fillId="0" borderId="0" xfId="0" applyNumberFormat="1" applyFont="1" applyBorder="1"/>
    <xf numFmtId="1" fontId="8" fillId="2" borderId="12" xfId="0" applyNumberFormat="1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2" fontId="0" fillId="0" borderId="26" xfId="0" applyNumberFormat="1" applyFill="1" applyBorder="1"/>
    <xf numFmtId="2" fontId="8" fillId="2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8" fillId="0" borderId="0" xfId="0" applyFont="1" applyFill="1" applyBorder="1" applyAlignment="1">
      <alignment horizontal="center"/>
    </xf>
    <xf numFmtId="0" fontId="8" fillId="0" borderId="5" xfId="0" applyFont="1" applyFill="1" applyBorder="1"/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/>
    <xf numFmtId="0" fontId="8" fillId="0" borderId="12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3" xfId="0" applyNumberFormat="1" applyBorder="1"/>
    <xf numFmtId="17" fontId="0" fillId="0" borderId="2" xfId="0" applyNumberFormat="1" applyBorder="1"/>
    <xf numFmtId="1" fontId="0" fillId="0" borderId="12" xfId="0" applyNumberFormat="1" applyBorder="1"/>
    <xf numFmtId="2" fontId="0" fillId="0" borderId="17" xfId="0" applyNumberFormat="1" applyBorder="1"/>
    <xf numFmtId="2" fontId="0" fillId="0" borderId="7" xfId="0" applyNumberFormat="1" applyBorder="1"/>
    <xf numFmtId="2" fontId="0" fillId="0" borderId="2" xfId="0" applyNumberFormat="1" applyBorder="1"/>
    <xf numFmtId="17" fontId="0" fillId="0" borderId="2" xfId="0" applyNumberFormat="1" applyBorder="1" applyAlignment="1">
      <alignment horizontal="center"/>
    </xf>
    <xf numFmtId="1" fontId="0" fillId="0" borderId="31" xfId="0" applyNumberFormat="1" applyBorder="1"/>
    <xf numFmtId="0" fontId="5" fillId="0" borderId="7" xfId="0" applyFont="1" applyFill="1" applyBorder="1"/>
    <xf numFmtId="0" fontId="0" fillId="2" borderId="30" xfId="0" applyFill="1" applyBorder="1"/>
    <xf numFmtId="1" fontId="0" fillId="0" borderId="4" xfId="0" applyNumberFormat="1" applyFill="1" applyBorder="1"/>
    <xf numFmtId="1" fontId="0" fillId="2" borderId="12" xfId="0" applyNumberFormat="1" applyFill="1" applyBorder="1"/>
    <xf numFmtId="0" fontId="9" fillId="0" borderId="9" xfId="0" applyFont="1" applyFill="1" applyBorder="1"/>
    <xf numFmtId="0" fontId="9" fillId="0" borderId="10" xfId="0" applyFont="1" applyFill="1" applyBorder="1"/>
    <xf numFmtId="0" fontId="9" fillId="0" borderId="12" xfId="0" applyFont="1" applyFill="1" applyBorder="1"/>
    <xf numFmtId="0" fontId="9" fillId="0" borderId="0" xfId="0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2" fontId="0" fillId="2" borderId="0" xfId="0" applyNumberFormat="1" applyFill="1" applyBorder="1"/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4" xfId="0" applyFill="1" applyBorder="1"/>
    <xf numFmtId="14" fontId="0" fillId="0" borderId="0" xfId="0" applyNumberFormat="1"/>
    <xf numFmtId="0" fontId="0" fillId="0" borderId="11" xfId="0" applyBorder="1"/>
    <xf numFmtId="0" fontId="8" fillId="0" borderId="13" xfId="0" applyFont="1" applyFill="1" applyBorder="1"/>
    <xf numFmtId="0" fontId="8" fillId="0" borderId="29" xfId="0" applyFont="1" applyFill="1" applyBorder="1"/>
    <xf numFmtId="0" fontId="0" fillId="0" borderId="32" xfId="0" applyBorder="1"/>
    <xf numFmtId="0" fontId="0" fillId="0" borderId="33" xfId="0" applyFill="1" applyBorder="1"/>
    <xf numFmtId="2" fontId="0" fillId="0" borderId="34" xfId="0" applyNumberFormat="1" applyBorder="1"/>
    <xf numFmtId="2" fontId="0" fillId="0" borderId="11" xfId="0" applyNumberFormat="1" applyBorder="1"/>
    <xf numFmtId="0" fontId="0" fillId="2" borderId="0" xfId="0" applyFill="1" applyBorder="1"/>
    <xf numFmtId="0" fontId="0" fillId="2" borderId="12" xfId="0" applyFill="1" applyBorder="1"/>
    <xf numFmtId="2" fontId="0" fillId="2" borderId="13" xfId="0" applyNumberFormat="1" applyFill="1" applyBorder="1"/>
    <xf numFmtId="2" fontId="0" fillId="0" borderId="5" xfId="0" applyNumberFormat="1" applyFill="1" applyBorder="1"/>
    <xf numFmtId="0" fontId="8" fillId="0" borderId="4" xfId="0" applyFont="1" applyFill="1" applyBorder="1"/>
    <xf numFmtId="0" fontId="8" fillId="0" borderId="6" xfId="0" applyFont="1" applyFill="1" applyBorder="1"/>
    <xf numFmtId="1" fontId="0" fillId="2" borderId="4" xfId="0" applyNumberFormat="1" applyFill="1" applyBorder="1"/>
    <xf numFmtId="2" fontId="0" fillId="2" borderId="5" xfId="0" applyNumberFormat="1" applyFill="1" applyBorder="1"/>
    <xf numFmtId="2" fontId="0" fillId="0" borderId="13" xfId="0" applyNumberFormat="1" applyFill="1" applyBorder="1"/>
    <xf numFmtId="2" fontId="0" fillId="0" borderId="2" xfId="0" applyNumberFormat="1" applyFill="1" applyBorder="1"/>
    <xf numFmtId="2" fontId="0" fillId="0" borderId="35" xfId="0" applyNumberFormat="1" applyFill="1" applyBorder="1"/>
    <xf numFmtId="164" fontId="0" fillId="0" borderId="5" xfId="0" applyNumberFormat="1" applyFill="1" applyBorder="1"/>
    <xf numFmtId="1" fontId="0" fillId="0" borderId="12" xfId="0" applyNumberFormat="1" applyFill="1" applyBorder="1"/>
    <xf numFmtId="164" fontId="0" fillId="0" borderId="20" xfId="0" applyNumberFormat="1" applyFill="1" applyBorder="1"/>
    <xf numFmtId="1" fontId="0" fillId="0" borderId="18" xfId="0" applyNumberFormat="1" applyFill="1" applyBorder="1"/>
  </cellXfs>
  <cellStyles count="88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COP</a:t>
            </a:r>
            <a:r>
              <a:rPr lang="nl-NL" baseline="0"/>
              <a:t> jan t/m april 2020</a:t>
            </a:r>
            <a:r>
              <a:rPr lang="nl-NL"/>
              <a:t> als functie van </a:t>
            </a:r>
          </a:p>
          <a:p>
            <a:pPr>
              <a:defRPr/>
            </a:pPr>
            <a:r>
              <a:rPr lang="nl-NL"/>
              <a:t>Level CV systeem  </a:t>
            </a:r>
            <a:endParaRPr lang="nl-NL" baseline="0"/>
          </a:p>
          <a:p>
            <a:pPr>
              <a:defRPr/>
            </a:pPr>
            <a:endParaRPr lang="nl-NL"/>
          </a:p>
        </c:rich>
      </c:tx>
      <c:layout>
        <c:manualLayout>
          <c:xMode val="edge"/>
          <c:yMode val="edge"/>
          <c:x val="0.558378336129466"/>
          <c:y val="0.07279146177885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913472708708"/>
          <c:y val="0.0157665458112008"/>
          <c:w val="0.820068002408132"/>
          <c:h val="0.8170904541912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'monitoring 2017'!$AH$19</c:f>
              <c:strCache>
                <c:ptCount val="1"/>
                <c:pt idx="0">
                  <c:v>COP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'monitoring 2017'!$AG$20:$AG$68</c:f>
              <c:numCache>
                <c:formatCode>0.00</c:formatCode>
                <c:ptCount val="49"/>
                <c:pt idx="0">
                  <c:v>37.0</c:v>
                </c:pt>
                <c:pt idx="2">
                  <c:v>28.0</c:v>
                </c:pt>
                <c:pt idx="3">
                  <c:v>28.0</c:v>
                </c:pt>
                <c:pt idx="4">
                  <c:v>30.0</c:v>
                </c:pt>
                <c:pt idx="5">
                  <c:v>28.0</c:v>
                </c:pt>
                <c:pt idx="6">
                  <c:v>33.0</c:v>
                </c:pt>
                <c:pt idx="7">
                  <c:v>26.0</c:v>
                </c:pt>
                <c:pt idx="8">
                  <c:v>32.0</c:v>
                </c:pt>
                <c:pt idx="10">
                  <c:v>30.0</c:v>
                </c:pt>
                <c:pt idx="11">
                  <c:v>30.0</c:v>
                </c:pt>
                <c:pt idx="12">
                  <c:v>29.0</c:v>
                </c:pt>
                <c:pt idx="13">
                  <c:v>29.0</c:v>
                </c:pt>
                <c:pt idx="14">
                  <c:v>30.0</c:v>
                </c:pt>
                <c:pt idx="15">
                  <c:v>32.0</c:v>
                </c:pt>
                <c:pt idx="16">
                  <c:v>36.0</c:v>
                </c:pt>
                <c:pt idx="18">
                  <c:v>30.0</c:v>
                </c:pt>
                <c:pt idx="19">
                  <c:v>28.0</c:v>
                </c:pt>
                <c:pt idx="21" formatCode="General">
                  <c:v>28.0</c:v>
                </c:pt>
                <c:pt idx="22" formatCode="General">
                  <c:v>35.0</c:v>
                </c:pt>
                <c:pt idx="23" formatCode="General">
                  <c:v>37.0</c:v>
                </c:pt>
                <c:pt idx="25" formatCode="General">
                  <c:v>34.0</c:v>
                </c:pt>
                <c:pt idx="26" formatCode="General">
                  <c:v>29.0</c:v>
                </c:pt>
                <c:pt idx="27" formatCode="General">
                  <c:v>28.0</c:v>
                </c:pt>
                <c:pt idx="28" formatCode="General">
                  <c:v>38.0</c:v>
                </c:pt>
                <c:pt idx="29" formatCode="General">
                  <c:v>35.0</c:v>
                </c:pt>
                <c:pt idx="30" formatCode="General">
                  <c:v>32.0</c:v>
                </c:pt>
                <c:pt idx="32" formatCode="General">
                  <c:v>38.0</c:v>
                </c:pt>
                <c:pt idx="33" formatCode="General">
                  <c:v>32.0</c:v>
                </c:pt>
                <c:pt idx="34" formatCode="General">
                  <c:v>33.0</c:v>
                </c:pt>
                <c:pt idx="36" formatCode="General">
                  <c:v>27.0</c:v>
                </c:pt>
                <c:pt idx="37" formatCode="General">
                  <c:v>32.0</c:v>
                </c:pt>
                <c:pt idx="39" formatCode="General">
                  <c:v>36.0</c:v>
                </c:pt>
                <c:pt idx="40" formatCode="General">
                  <c:v>32.0</c:v>
                </c:pt>
                <c:pt idx="41" formatCode="General">
                  <c:v>30.0</c:v>
                </c:pt>
                <c:pt idx="42" formatCode="General">
                  <c:v>33.0</c:v>
                </c:pt>
                <c:pt idx="44" formatCode="General">
                  <c:v>33.0</c:v>
                </c:pt>
                <c:pt idx="45" formatCode="General">
                  <c:v>31.0</c:v>
                </c:pt>
                <c:pt idx="47" formatCode="General">
                  <c:v>30.0</c:v>
                </c:pt>
                <c:pt idx="48" formatCode="General">
                  <c:v>33.0</c:v>
                </c:pt>
              </c:numCache>
            </c:numRef>
          </c:xVal>
          <c:yVal>
            <c:numRef>
              <c:f>'monitoring 2017'!$AH$20:$AH$68</c:f>
              <c:numCache>
                <c:formatCode>0.00</c:formatCode>
                <c:ptCount val="49"/>
                <c:pt idx="0">
                  <c:v>4.104004781829049</c:v>
                </c:pt>
                <c:pt idx="2">
                  <c:v>3.93719806763285</c:v>
                </c:pt>
                <c:pt idx="3">
                  <c:v>5.688933200398804</c:v>
                </c:pt>
                <c:pt idx="4">
                  <c:v>4.4</c:v>
                </c:pt>
                <c:pt idx="5">
                  <c:v>4.59839357429719</c:v>
                </c:pt>
                <c:pt idx="6">
                  <c:v>4.290657439446366</c:v>
                </c:pt>
                <c:pt idx="7">
                  <c:v>5.123853211009174</c:v>
                </c:pt>
                <c:pt idx="8">
                  <c:v>4.51568894952251</c:v>
                </c:pt>
                <c:pt idx="10">
                  <c:v>4.862129144851658</c:v>
                </c:pt>
                <c:pt idx="11">
                  <c:v>4.232843137254901</c:v>
                </c:pt>
                <c:pt idx="12">
                  <c:v>4.255544840887175</c:v>
                </c:pt>
                <c:pt idx="13">
                  <c:v>4.767657992565056</c:v>
                </c:pt>
                <c:pt idx="14">
                  <c:v>4.592515592515593</c:v>
                </c:pt>
                <c:pt idx="15">
                  <c:v>4.54736842105263</c:v>
                </c:pt>
                <c:pt idx="16">
                  <c:v>3.738140417457306</c:v>
                </c:pt>
                <c:pt idx="18">
                  <c:v>5.069767441860465</c:v>
                </c:pt>
                <c:pt idx="19">
                  <c:v>4.389759665621734</c:v>
                </c:pt>
                <c:pt idx="21">
                  <c:v>4.158227848101266</c:v>
                </c:pt>
                <c:pt idx="22">
                  <c:v>4.698754246885617</c:v>
                </c:pt>
                <c:pt idx="23">
                  <c:v>3.939066059225512</c:v>
                </c:pt>
                <c:pt idx="25">
                  <c:v>5.120237087214225</c:v>
                </c:pt>
                <c:pt idx="26">
                  <c:v>4.066991473812424</c:v>
                </c:pt>
                <c:pt idx="27">
                  <c:v>4.302863436123348</c:v>
                </c:pt>
                <c:pt idx="28">
                  <c:v>4.30360531309298</c:v>
                </c:pt>
                <c:pt idx="29">
                  <c:v>4.139989148128052</c:v>
                </c:pt>
                <c:pt idx="30">
                  <c:v>4.506448839208942</c:v>
                </c:pt>
                <c:pt idx="32">
                  <c:v>4.009873060648801</c:v>
                </c:pt>
                <c:pt idx="33">
                  <c:v>4.074220547049661</c:v>
                </c:pt>
                <c:pt idx="34">
                  <c:v>4.47961373390558</c:v>
                </c:pt>
                <c:pt idx="36">
                  <c:v>5.0776</c:v>
                </c:pt>
                <c:pt idx="37">
                  <c:v>4.860025220680958</c:v>
                </c:pt>
                <c:pt idx="39">
                  <c:v>3.816888888888889</c:v>
                </c:pt>
                <c:pt idx="40">
                  <c:v>4.647776809067132</c:v>
                </c:pt>
                <c:pt idx="41">
                  <c:v>3.90139211136891</c:v>
                </c:pt>
                <c:pt idx="42">
                  <c:v>4.377564979480164</c:v>
                </c:pt>
                <c:pt idx="44">
                  <c:v>4.379858657243816</c:v>
                </c:pt>
                <c:pt idx="45">
                  <c:v>3.995611285266458</c:v>
                </c:pt>
                <c:pt idx="47">
                  <c:v>5.028699551569507</c:v>
                </c:pt>
                <c:pt idx="48">
                  <c:v>4.268844221105527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740328"/>
        <c:axId val="2082746024"/>
      </c:scatterChart>
      <c:valAx>
        <c:axId val="2082740328"/>
        <c:scaling>
          <c:orientation val="minMax"/>
          <c:min val="25.0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nl-NL" sz="2000" baseline="0"/>
                  <a:t>Level CV systeem/woning vereiste Ta  bij 2C buiten</a:t>
                </a:r>
              </a:p>
              <a:p>
                <a:pPr>
                  <a:defRPr sz="2000"/>
                </a:pPr>
                <a:endParaRPr lang="nl-NL" sz="2000"/>
              </a:p>
            </c:rich>
          </c:tx>
          <c:layout>
            <c:manualLayout>
              <c:xMode val="edge"/>
              <c:yMode val="edge"/>
              <c:x val="0.312277232724866"/>
              <c:y val="0.909838568666806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082746024"/>
        <c:crosses val="autoZero"/>
        <c:crossBetween val="midCat"/>
        <c:majorUnit val="1.0"/>
      </c:valAx>
      <c:valAx>
        <c:axId val="2082746024"/>
        <c:scaling>
          <c:orientation val="minMax"/>
          <c:max val="6.0"/>
          <c:min val="3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COP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827403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73251493505513"/>
          <c:y val="0.68331328398513"/>
          <c:w val="0.100051635608542"/>
          <c:h val="0.065848006104261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545253</xdr:colOff>
      <xdr:row>11</xdr:row>
      <xdr:rowOff>76480</xdr:rowOff>
    </xdr:from>
    <xdr:to>
      <xdr:col>54</xdr:col>
      <xdr:colOff>88899</xdr:colOff>
      <xdr:row>51</xdr:row>
      <xdr:rowOff>190499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100</xdr:col>
      <xdr:colOff>554565</xdr:colOff>
      <xdr:row>11</xdr:row>
      <xdr:rowOff>45153</xdr:rowOff>
    </xdr:from>
    <xdr:to>
      <xdr:col>102</xdr:col>
      <xdr:colOff>740833</xdr:colOff>
      <xdr:row>16</xdr:row>
      <xdr:rowOff>28222</xdr:rowOff>
    </xdr:to>
    <xdr:sp macro="" textlink="">
      <xdr:nvSpPr>
        <xdr:cNvPr id="2" name="Pijl links 1"/>
        <xdr:cNvSpPr/>
      </xdr:nvSpPr>
      <xdr:spPr>
        <a:xfrm>
          <a:off x="35301765" y="2204153"/>
          <a:ext cx="1837268" cy="948269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800"/>
            <a:t>Radiatoren</a:t>
          </a:r>
        </a:p>
      </xdr:txBody>
    </xdr:sp>
    <xdr:clientData/>
  </xdr:twoCellAnchor>
  <xdr:twoCellAnchor>
    <xdr:from>
      <xdr:col>93</xdr:col>
      <xdr:colOff>242712</xdr:colOff>
      <xdr:row>11</xdr:row>
      <xdr:rowOff>62088</xdr:rowOff>
    </xdr:from>
    <xdr:to>
      <xdr:col>97</xdr:col>
      <xdr:colOff>149578</xdr:colOff>
      <xdr:row>16</xdr:row>
      <xdr:rowOff>93754</xdr:rowOff>
    </xdr:to>
    <xdr:sp macro="" textlink="">
      <xdr:nvSpPr>
        <xdr:cNvPr id="3" name="Pijl rechts 2"/>
        <xdr:cNvSpPr/>
      </xdr:nvSpPr>
      <xdr:spPr>
        <a:xfrm>
          <a:off x="30608412" y="2221088"/>
          <a:ext cx="2091266" cy="996866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800"/>
            <a:t>Vloerverwarming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135"/>
  <sheetViews>
    <sheetView zoomScale="70" zoomScaleNormal="70" zoomScalePageLayoutView="70" workbookViewId="0">
      <selection activeCell="AA14" sqref="AA14"/>
    </sheetView>
  </sheetViews>
  <sheetFormatPr baseColWidth="10" defaultRowHeight="15" x14ac:dyDescent="0"/>
  <cols>
    <col min="2" max="2" width="13.33203125" customWidth="1"/>
    <col min="3" max="3" width="15.1640625" customWidth="1"/>
    <col min="4" max="4" width="6.5" bestFit="1" customWidth="1"/>
    <col min="5" max="5" width="6.1640625" customWidth="1"/>
    <col min="6" max="6" width="7" customWidth="1"/>
    <col min="7" max="7" width="7.5" customWidth="1"/>
    <col min="8" max="8" width="8.33203125" customWidth="1"/>
    <col min="9" max="9" width="5.6640625" customWidth="1"/>
    <col min="10" max="10" width="6.1640625" customWidth="1"/>
    <col min="11" max="11" width="6.6640625" customWidth="1"/>
    <col min="12" max="12" width="6.33203125" customWidth="1"/>
    <col min="13" max="13" width="7.5" customWidth="1"/>
    <col min="14" max="14" width="7" customWidth="1"/>
    <col min="15" max="15" width="6.5" customWidth="1"/>
    <col min="16" max="16" width="7.5" customWidth="1"/>
    <col min="17" max="17" width="6.6640625" customWidth="1"/>
    <col min="18" max="19" width="6.83203125" customWidth="1"/>
    <col min="20" max="20" width="4.5" customWidth="1"/>
    <col min="21" max="21" width="12.6640625" customWidth="1"/>
    <col min="22" max="22" width="14.6640625" customWidth="1"/>
    <col min="23" max="23" width="4.5" customWidth="1"/>
    <col min="24" max="24" width="6.83203125" customWidth="1"/>
    <col min="25" max="25" width="6.1640625" customWidth="1"/>
    <col min="26" max="26" width="7.33203125" customWidth="1"/>
    <col min="27" max="27" width="7.5" customWidth="1"/>
    <col min="28" max="28" width="6.1640625" customWidth="1"/>
    <col min="29" max="29" width="6.5" customWidth="1"/>
    <col min="30" max="30" width="6" customWidth="1"/>
    <col min="31" max="31" width="5.83203125" customWidth="1"/>
    <col min="32" max="32" width="6.83203125" customWidth="1"/>
    <col min="33" max="33" width="6.1640625" customWidth="1"/>
    <col min="34" max="34" width="5.83203125" customWidth="1"/>
    <col min="35" max="35" width="6" customWidth="1"/>
    <col min="36" max="36" width="7.1640625" customWidth="1"/>
    <col min="37" max="37" width="5.6640625" customWidth="1"/>
    <col min="38" max="38" width="5.83203125" customWidth="1"/>
    <col min="39" max="39" width="7" customWidth="1"/>
    <col min="40" max="40" width="5.83203125" customWidth="1"/>
    <col min="41" max="41" width="6.1640625" customWidth="1"/>
    <col min="42" max="42" width="6.33203125" customWidth="1"/>
    <col min="43" max="43" width="6" customWidth="1"/>
    <col min="44" max="44" width="5.83203125" customWidth="1"/>
    <col min="45" max="45" width="6.5" customWidth="1"/>
    <col min="46" max="46" width="6.33203125" customWidth="1"/>
    <col min="47" max="47" width="6.6640625" customWidth="1"/>
    <col min="48" max="48" width="6" customWidth="1"/>
    <col min="49" max="49" width="7" customWidth="1"/>
    <col min="50" max="50" width="6.6640625" customWidth="1"/>
    <col min="51" max="51" width="6.33203125" customWidth="1"/>
    <col min="52" max="52" width="5.83203125" customWidth="1"/>
  </cols>
  <sheetData>
    <row r="2" spans="2:52">
      <c r="U2" t="s">
        <v>121</v>
      </c>
    </row>
    <row r="3" spans="2:52" ht="20">
      <c r="C3" t="s">
        <v>134</v>
      </c>
      <c r="U3" s="1" t="s">
        <v>0</v>
      </c>
    </row>
    <row r="4" spans="2:52" ht="20">
      <c r="C4" s="1" t="s">
        <v>0</v>
      </c>
      <c r="U4" s="34" t="s">
        <v>40</v>
      </c>
    </row>
    <row r="5" spans="2:52" ht="20">
      <c r="C5" s="34" t="s">
        <v>40</v>
      </c>
      <c r="M5" s="122" t="s">
        <v>135</v>
      </c>
      <c r="N5" s="123"/>
      <c r="O5" s="123"/>
      <c r="P5" s="123"/>
      <c r="Q5" s="124">
        <f>$I$43</f>
        <v>4.2613618534595474</v>
      </c>
      <c r="U5" t="s">
        <v>120</v>
      </c>
    </row>
    <row r="6" spans="2:52">
      <c r="C6" s="2" t="s">
        <v>16</v>
      </c>
      <c r="D6" t="s">
        <v>24</v>
      </c>
      <c r="E6" t="s">
        <v>47</v>
      </c>
      <c r="U6" t="s">
        <v>24</v>
      </c>
      <c r="V6" t="s">
        <v>47</v>
      </c>
    </row>
    <row r="7" spans="2:52">
      <c r="C7" s="2" t="s">
        <v>31</v>
      </c>
      <c r="D7" t="s">
        <v>48</v>
      </c>
      <c r="E7" t="s">
        <v>53</v>
      </c>
      <c r="U7" t="s">
        <v>48</v>
      </c>
      <c r="V7" t="s">
        <v>53</v>
      </c>
    </row>
    <row r="8" spans="2:52">
      <c r="C8" s="2" t="s">
        <v>17</v>
      </c>
      <c r="D8" t="s">
        <v>15</v>
      </c>
      <c r="E8" t="s">
        <v>45</v>
      </c>
      <c r="U8" t="s">
        <v>15</v>
      </c>
      <c r="V8" t="s">
        <v>45</v>
      </c>
    </row>
    <row r="9" spans="2:52" ht="20">
      <c r="C9" s="2" t="s">
        <v>18</v>
      </c>
      <c r="D9" t="s">
        <v>74</v>
      </c>
      <c r="E9" t="s">
        <v>46</v>
      </c>
      <c r="J9" s="1"/>
      <c r="U9" t="s">
        <v>74</v>
      </c>
      <c r="V9" t="s">
        <v>46</v>
      </c>
    </row>
    <row r="10" spans="2:52" ht="20">
      <c r="C10" s="2"/>
      <c r="K10" s="1" t="s">
        <v>91</v>
      </c>
    </row>
    <row r="11" spans="2:52" ht="16" thickBot="1">
      <c r="H11">
        <v>2016</v>
      </c>
      <c r="K11">
        <v>2016</v>
      </c>
      <c r="N11">
        <v>2016</v>
      </c>
      <c r="Q11">
        <v>2016</v>
      </c>
      <c r="AA11" t="s">
        <v>117</v>
      </c>
      <c r="AD11">
        <v>2017</v>
      </c>
      <c r="AG11">
        <v>2017</v>
      </c>
      <c r="AJ11">
        <v>2017</v>
      </c>
      <c r="AM11">
        <v>2017</v>
      </c>
      <c r="AP11">
        <v>2017</v>
      </c>
      <c r="AS11">
        <v>2017</v>
      </c>
      <c r="AV11">
        <v>2017</v>
      </c>
      <c r="AY11">
        <v>2017</v>
      </c>
    </row>
    <row r="12" spans="2:52">
      <c r="B12" s="14"/>
      <c r="C12" s="15"/>
      <c r="D12" s="15"/>
      <c r="E12" s="15"/>
      <c r="F12" s="15" t="s">
        <v>64</v>
      </c>
      <c r="G12" s="95"/>
      <c r="H12" s="100" t="s">
        <v>116</v>
      </c>
      <c r="I12" s="96"/>
      <c r="J12" s="4"/>
      <c r="K12" s="4" t="s">
        <v>19</v>
      </c>
      <c r="L12" s="5"/>
      <c r="M12" s="4"/>
      <c r="N12" s="4" t="s">
        <v>20</v>
      </c>
      <c r="O12" s="4"/>
      <c r="P12" s="3"/>
      <c r="Q12" s="4" t="s">
        <v>21</v>
      </c>
      <c r="R12" s="5"/>
      <c r="S12" s="4"/>
      <c r="U12" s="14"/>
      <c r="V12" s="15"/>
      <c r="W12" s="15"/>
      <c r="X12" s="15"/>
      <c r="Y12" s="15" t="s">
        <v>64</v>
      </c>
      <c r="Z12" s="99"/>
      <c r="AA12" s="100">
        <v>2017</v>
      </c>
      <c r="AB12" s="101"/>
      <c r="AC12" s="4"/>
      <c r="AD12" s="4" t="s">
        <v>66</v>
      </c>
      <c r="AE12" s="4"/>
      <c r="AF12" s="72"/>
      <c r="AG12" s="4" t="s">
        <v>80</v>
      </c>
      <c r="AH12" s="5"/>
      <c r="AI12" s="3"/>
      <c r="AJ12" s="4" t="s">
        <v>87</v>
      </c>
      <c r="AK12" s="5"/>
      <c r="AL12" s="3"/>
      <c r="AM12" s="4" t="s">
        <v>92</v>
      </c>
      <c r="AN12" s="5"/>
      <c r="AO12" s="3" t="s">
        <v>96</v>
      </c>
      <c r="AP12" s="4" t="s">
        <v>97</v>
      </c>
      <c r="AQ12" s="5" t="s">
        <v>98</v>
      </c>
      <c r="AR12" s="3"/>
      <c r="AS12" s="4"/>
      <c r="AT12" s="5"/>
      <c r="AU12" s="3"/>
      <c r="AV12" s="4"/>
      <c r="AW12" s="5"/>
      <c r="AX12" s="3"/>
      <c r="AY12" s="4" t="s">
        <v>119</v>
      </c>
      <c r="AZ12" s="5"/>
    </row>
    <row r="13" spans="2:52">
      <c r="B13" s="18" t="s">
        <v>1</v>
      </c>
      <c r="C13" s="7" t="s">
        <v>3</v>
      </c>
      <c r="D13" s="10" t="s">
        <v>6</v>
      </c>
      <c r="E13" s="10" t="s">
        <v>12</v>
      </c>
      <c r="F13" s="7" t="s">
        <v>69</v>
      </c>
      <c r="G13" s="82" t="s">
        <v>115</v>
      </c>
      <c r="H13" s="7"/>
      <c r="I13" s="17"/>
      <c r="J13" s="25" t="s">
        <v>29</v>
      </c>
      <c r="K13" s="41">
        <v>9.9</v>
      </c>
      <c r="L13" s="42" t="s">
        <v>42</v>
      </c>
      <c r="M13" s="25" t="s">
        <v>30</v>
      </c>
      <c r="N13" s="35">
        <v>5.4</v>
      </c>
      <c r="O13" s="25" t="s">
        <v>42</v>
      </c>
      <c r="P13" s="40" t="s">
        <v>30</v>
      </c>
      <c r="Q13" s="41">
        <v>4.7</v>
      </c>
      <c r="R13" s="42" t="s">
        <v>42</v>
      </c>
      <c r="S13" s="25"/>
      <c r="U13" s="18" t="s">
        <v>1</v>
      </c>
      <c r="V13" s="7" t="s">
        <v>3</v>
      </c>
      <c r="W13" s="10" t="s">
        <v>6</v>
      </c>
      <c r="X13" s="10" t="s">
        <v>12</v>
      </c>
      <c r="Y13" s="7" t="s">
        <v>69</v>
      </c>
      <c r="Z13" s="102" t="s">
        <v>141</v>
      </c>
      <c r="AA13" s="103" t="s">
        <v>98</v>
      </c>
      <c r="AB13" s="104"/>
      <c r="AC13" s="25" t="s">
        <v>30</v>
      </c>
      <c r="AD13" s="41">
        <v>1.6</v>
      </c>
      <c r="AE13" s="25" t="s">
        <v>42</v>
      </c>
      <c r="AF13" s="73" t="s">
        <v>30</v>
      </c>
      <c r="AG13" s="41">
        <v>5.0999999999999996</v>
      </c>
      <c r="AH13" s="42" t="s">
        <v>42</v>
      </c>
      <c r="AI13" s="40" t="s">
        <v>30</v>
      </c>
      <c r="AJ13" s="41">
        <v>8.6</v>
      </c>
      <c r="AK13" s="42" t="s">
        <v>42</v>
      </c>
      <c r="AL13" s="40" t="s">
        <v>30</v>
      </c>
      <c r="AM13" s="41">
        <v>8.6999999999999993</v>
      </c>
      <c r="AN13" s="42" t="s">
        <v>42</v>
      </c>
      <c r="AO13" s="40" t="s">
        <v>30</v>
      </c>
      <c r="AP13" s="41"/>
      <c r="AQ13" s="42" t="s">
        <v>42</v>
      </c>
      <c r="AR13" s="40"/>
      <c r="AS13" s="41"/>
      <c r="AT13" s="42"/>
      <c r="AU13" s="40"/>
      <c r="AV13" s="41"/>
      <c r="AW13" s="42"/>
      <c r="AX13" s="40" t="s">
        <v>30</v>
      </c>
      <c r="AY13" s="41"/>
      <c r="AZ13" s="42" t="s">
        <v>42</v>
      </c>
    </row>
    <row r="14" spans="2:52">
      <c r="B14" s="18"/>
      <c r="C14" s="7"/>
      <c r="D14" s="10" t="s">
        <v>10</v>
      </c>
      <c r="E14" s="10" t="s">
        <v>13</v>
      </c>
      <c r="F14" s="10" t="s">
        <v>63</v>
      </c>
      <c r="G14" s="83" t="s">
        <v>93</v>
      </c>
      <c r="H14" s="10" t="s">
        <v>13</v>
      </c>
      <c r="I14" s="16" t="s">
        <v>7</v>
      </c>
      <c r="J14" s="10" t="s">
        <v>11</v>
      </c>
      <c r="K14" s="10" t="s">
        <v>13</v>
      </c>
      <c r="L14" s="8" t="s">
        <v>9</v>
      </c>
      <c r="M14" s="7" t="s">
        <v>11</v>
      </c>
      <c r="N14" s="10" t="s">
        <v>13</v>
      </c>
      <c r="O14" s="7" t="s">
        <v>9</v>
      </c>
      <c r="P14" s="9" t="s">
        <v>11</v>
      </c>
      <c r="Q14" s="10" t="s">
        <v>13</v>
      </c>
      <c r="R14" s="8" t="s">
        <v>9</v>
      </c>
      <c r="S14" s="7"/>
      <c r="U14" s="18"/>
      <c r="V14" s="7"/>
      <c r="W14" s="10" t="s">
        <v>10</v>
      </c>
      <c r="X14" s="10" t="s">
        <v>13</v>
      </c>
      <c r="Y14" s="10" t="s">
        <v>63</v>
      </c>
      <c r="Z14" s="105" t="s">
        <v>11</v>
      </c>
      <c r="AA14" s="106" t="s">
        <v>13</v>
      </c>
      <c r="AB14" s="94" t="s">
        <v>9</v>
      </c>
      <c r="AC14" s="10" t="s">
        <v>11</v>
      </c>
      <c r="AD14" s="10" t="s">
        <v>13</v>
      </c>
      <c r="AE14" s="7" t="s">
        <v>9</v>
      </c>
      <c r="AF14" s="74" t="s">
        <v>11</v>
      </c>
      <c r="AG14" s="10" t="s">
        <v>13</v>
      </c>
      <c r="AH14" s="8" t="s">
        <v>9</v>
      </c>
      <c r="AI14" s="9" t="s">
        <v>11</v>
      </c>
      <c r="AJ14" s="10" t="s">
        <v>13</v>
      </c>
      <c r="AK14" s="8" t="s">
        <v>9</v>
      </c>
      <c r="AL14" s="9" t="s">
        <v>11</v>
      </c>
      <c r="AM14" s="10" t="s">
        <v>13</v>
      </c>
      <c r="AN14" s="8" t="s">
        <v>9</v>
      </c>
      <c r="AO14" s="9" t="s">
        <v>11</v>
      </c>
      <c r="AP14" s="10" t="s">
        <v>13</v>
      </c>
      <c r="AQ14" s="8" t="s">
        <v>9</v>
      </c>
      <c r="AR14" s="9"/>
      <c r="AS14" s="10"/>
      <c r="AT14" s="8"/>
      <c r="AU14" s="9"/>
      <c r="AV14" s="10"/>
      <c r="AW14" s="8"/>
      <c r="AX14" s="9" t="s">
        <v>11</v>
      </c>
      <c r="AY14" s="10" t="s">
        <v>13</v>
      </c>
      <c r="AZ14" s="8" t="s">
        <v>9</v>
      </c>
    </row>
    <row r="15" spans="2:52" ht="16" thickBot="1">
      <c r="B15" s="18"/>
      <c r="C15" s="7"/>
      <c r="D15" s="10" t="s">
        <v>5</v>
      </c>
      <c r="E15" s="10" t="s">
        <v>14</v>
      </c>
      <c r="F15" s="10" t="s">
        <v>62</v>
      </c>
      <c r="G15" s="84" t="s">
        <v>8</v>
      </c>
      <c r="H15" s="23" t="s">
        <v>8</v>
      </c>
      <c r="I15" s="24"/>
      <c r="J15" s="20" t="s">
        <v>8</v>
      </c>
      <c r="K15" s="20" t="s">
        <v>8</v>
      </c>
      <c r="L15" s="21"/>
      <c r="M15" s="20" t="s">
        <v>8</v>
      </c>
      <c r="N15" s="20" t="s">
        <v>8</v>
      </c>
      <c r="O15" s="20"/>
      <c r="P15" s="22" t="s">
        <v>8</v>
      </c>
      <c r="Q15" s="20" t="s">
        <v>8</v>
      </c>
      <c r="R15" s="13"/>
      <c r="S15" s="12"/>
      <c r="U15" s="18"/>
      <c r="V15" s="7"/>
      <c r="W15" s="10" t="s">
        <v>5</v>
      </c>
      <c r="X15" s="10" t="s">
        <v>14</v>
      </c>
      <c r="Y15" s="10" t="s">
        <v>62</v>
      </c>
      <c r="Z15" s="107" t="s">
        <v>8</v>
      </c>
      <c r="AA15" s="108" t="s">
        <v>8</v>
      </c>
      <c r="AB15" s="109"/>
      <c r="AC15" s="20" t="s">
        <v>8</v>
      </c>
      <c r="AD15" s="20" t="s">
        <v>8</v>
      </c>
      <c r="AE15" s="12"/>
      <c r="AF15" s="75" t="s">
        <v>8</v>
      </c>
      <c r="AG15" s="20" t="s">
        <v>8</v>
      </c>
      <c r="AH15" s="13"/>
      <c r="AI15" s="22" t="s">
        <v>8</v>
      </c>
      <c r="AJ15" s="20" t="s">
        <v>8</v>
      </c>
      <c r="AK15" s="13"/>
      <c r="AL15" s="22" t="s">
        <v>8</v>
      </c>
      <c r="AM15" s="20" t="s">
        <v>8</v>
      </c>
      <c r="AN15" s="13"/>
      <c r="AO15" s="22" t="s">
        <v>8</v>
      </c>
      <c r="AP15" s="20" t="s">
        <v>8</v>
      </c>
      <c r="AQ15" s="13"/>
      <c r="AR15" s="22"/>
      <c r="AS15" s="20"/>
      <c r="AT15" s="13"/>
      <c r="AU15" s="22"/>
      <c r="AV15" s="20"/>
      <c r="AW15" s="13"/>
      <c r="AX15" s="22" t="s">
        <v>8</v>
      </c>
      <c r="AY15" s="20" t="s">
        <v>8</v>
      </c>
      <c r="AZ15" s="13"/>
    </row>
    <row r="16" spans="2:52">
      <c r="B16" s="32" t="s">
        <v>43</v>
      </c>
      <c r="C16" s="7"/>
      <c r="D16" s="10"/>
      <c r="E16" s="10"/>
      <c r="F16" s="10"/>
      <c r="G16" s="89"/>
      <c r="H16" s="90"/>
      <c r="I16" s="91"/>
      <c r="J16" s="10"/>
      <c r="K16" s="10"/>
      <c r="L16" s="29"/>
      <c r="M16" s="10"/>
      <c r="N16" s="10"/>
      <c r="O16" s="10"/>
      <c r="P16" s="9"/>
      <c r="Q16" s="10"/>
      <c r="R16" s="8"/>
      <c r="S16" s="7"/>
      <c r="U16" s="32" t="s">
        <v>43</v>
      </c>
      <c r="V16" s="7"/>
      <c r="W16" s="10"/>
      <c r="X16" s="10"/>
      <c r="Y16" s="10"/>
      <c r="Z16" s="105"/>
      <c r="AA16" s="106"/>
      <c r="AB16" s="110"/>
      <c r="AC16" s="10"/>
      <c r="AD16" s="10"/>
      <c r="AE16" s="7"/>
      <c r="AF16" s="76"/>
      <c r="AG16" s="7"/>
      <c r="AH16" s="8"/>
      <c r="AI16" s="3"/>
      <c r="AJ16" s="4"/>
      <c r="AK16" s="4"/>
      <c r="AL16" s="3"/>
      <c r="AM16" s="4"/>
      <c r="AN16" s="5"/>
      <c r="AO16" s="3"/>
      <c r="AP16" s="4"/>
      <c r="AQ16" s="4"/>
      <c r="AR16" s="3"/>
      <c r="AS16" s="4"/>
      <c r="AT16" s="5"/>
      <c r="AU16" s="3"/>
      <c r="AV16" s="4"/>
      <c r="AW16" s="5"/>
      <c r="AX16" s="3"/>
      <c r="AY16" s="4"/>
      <c r="AZ16" s="5"/>
    </row>
    <row r="17" spans="2:52">
      <c r="B17" s="18" t="s">
        <v>2</v>
      </c>
      <c r="C17" s="7" t="s">
        <v>4</v>
      </c>
      <c r="D17" s="10">
        <v>5</v>
      </c>
      <c r="E17" s="10" t="s">
        <v>24</v>
      </c>
      <c r="F17" s="10" t="s">
        <v>71</v>
      </c>
      <c r="G17" s="92">
        <f>+J17+M17+P17+AC17+AF17+AI17+AL17+AL17+AO17</f>
        <v>3357</v>
      </c>
      <c r="H17" s="93">
        <f>+K17+N17+Q17+AD17+AG17+AJ17+AM17+AM17+AP17</f>
        <v>13538</v>
      </c>
      <c r="I17" s="94">
        <f>+H17/G17</f>
        <v>4.032767351802204</v>
      </c>
      <c r="J17" s="27">
        <v>240</v>
      </c>
      <c r="K17" s="7">
        <v>1180</v>
      </c>
      <c r="L17" s="11">
        <f>+K17/J17</f>
        <v>4.916666666666667</v>
      </c>
      <c r="M17" s="7">
        <v>413</v>
      </c>
      <c r="N17" s="28">
        <v>1697</v>
      </c>
      <c r="O17" s="38">
        <f>+N17/M17</f>
        <v>4.1089588377723967</v>
      </c>
      <c r="P17" s="6">
        <v>468</v>
      </c>
      <c r="Q17" s="28">
        <v>1853</v>
      </c>
      <c r="R17" s="11">
        <f>+Q17/P17</f>
        <v>3.9594017094017095</v>
      </c>
      <c r="S17" s="38"/>
      <c r="U17" s="18" t="s">
        <v>2</v>
      </c>
      <c r="V17" s="7" t="s">
        <v>4</v>
      </c>
      <c r="W17" s="10">
        <v>5</v>
      </c>
      <c r="X17" s="10" t="s">
        <v>24</v>
      </c>
      <c r="Y17" s="10" t="s">
        <v>71</v>
      </c>
      <c r="Z17" s="111">
        <f>+SUM(AC17,AF17,AI17,AL17,AO17,AR17,AU17,AX17)</f>
        <v>1947</v>
      </c>
      <c r="AA17" s="112">
        <f>+SUM(AD17,AG17,AJ17,AM17,AP17,AS17,AV17,AY17)</f>
        <v>7528</v>
      </c>
      <c r="AB17" s="113">
        <f>+AA17/Z17</f>
        <v>3.8664612223934256</v>
      </c>
      <c r="AC17" s="7">
        <v>560</v>
      </c>
      <c r="AD17" s="26">
        <v>1871</v>
      </c>
      <c r="AE17" s="38">
        <f>+AD17/AC17</f>
        <v>3.3410714285714285</v>
      </c>
      <c r="AF17" s="77">
        <v>531</v>
      </c>
      <c r="AG17" s="39">
        <v>2039</v>
      </c>
      <c r="AH17" s="11">
        <f>+AG17/AF17</f>
        <v>3.8399246704331449</v>
      </c>
      <c r="AI17" s="52">
        <v>347</v>
      </c>
      <c r="AJ17" s="51">
        <v>1511</v>
      </c>
      <c r="AK17" s="57">
        <f>+AJ17/AI17</f>
        <v>4.3544668587896256</v>
      </c>
      <c r="AL17" s="33">
        <v>289</v>
      </c>
      <c r="AM17" s="39">
        <v>1280</v>
      </c>
      <c r="AN17" s="11">
        <f>+AM17/AL17</f>
        <v>4.429065743944637</v>
      </c>
      <c r="AO17" s="6">
        <v>220</v>
      </c>
      <c r="AP17" s="39">
        <v>827</v>
      </c>
      <c r="AQ17" s="38">
        <f>+AP17/AO17</f>
        <v>3.7590909090909093</v>
      </c>
      <c r="AR17" s="33"/>
      <c r="AS17" s="86"/>
      <c r="AT17" s="11"/>
      <c r="AU17" s="6"/>
      <c r="AV17" s="7"/>
      <c r="AW17" s="11"/>
      <c r="AX17" s="6"/>
      <c r="AY17" s="7"/>
      <c r="AZ17" s="8"/>
    </row>
    <row r="18" spans="2:52">
      <c r="B18" s="18" t="s">
        <v>22</v>
      </c>
      <c r="C18" s="7" t="s">
        <v>23</v>
      </c>
      <c r="D18" s="26">
        <v>7.5</v>
      </c>
      <c r="E18" s="10" t="s">
        <v>24</v>
      </c>
      <c r="F18" s="10" t="s">
        <v>72</v>
      </c>
      <c r="G18" s="92">
        <f t="shared" ref="G18:G36" si="0">+J18+M18+P18+AC18+AF18+AI18+AL18+AL18+AO18</f>
        <v>4140</v>
      </c>
      <c r="H18" s="93">
        <f t="shared" ref="H18:H36" si="1">+K18+N18+Q18+AD18+AG18+AJ18+AM18+AM18+AP18</f>
        <v>17892</v>
      </c>
      <c r="I18" s="94">
        <f t="shared" ref="I18:I22" si="2">+H18/G18</f>
        <v>4.321739130434783</v>
      </c>
      <c r="J18" s="7">
        <v>244</v>
      </c>
      <c r="K18" s="7">
        <v>1225</v>
      </c>
      <c r="L18" s="11">
        <f t="shared" ref="L18:L22" si="3">+K18/J18</f>
        <v>5.0204918032786887</v>
      </c>
      <c r="M18" s="39">
        <v>570</v>
      </c>
      <c r="N18" s="7">
        <v>2470</v>
      </c>
      <c r="O18" s="38">
        <f t="shared" ref="O18:O54" si="4">+N18/M18</f>
        <v>4.333333333333333</v>
      </c>
      <c r="P18" s="6">
        <v>628</v>
      </c>
      <c r="Q18" s="7">
        <v>2565</v>
      </c>
      <c r="R18" s="11">
        <f t="shared" ref="R18:R54" si="5">+Q18/P18</f>
        <v>4.0843949044585983</v>
      </c>
      <c r="S18" s="38"/>
      <c r="U18" s="18" t="s">
        <v>22</v>
      </c>
      <c r="V18" s="7" t="s">
        <v>23</v>
      </c>
      <c r="W18" s="26">
        <v>7.5</v>
      </c>
      <c r="X18" s="10" t="s">
        <v>24</v>
      </c>
      <c r="Y18" s="10" t="s">
        <v>72</v>
      </c>
      <c r="Z18" s="111">
        <f t="shared" ref="Z18:Z58" si="6">+SUM(AC18,AF18,AI18,AL18,AO18,AR18,AU18,AX18)</f>
        <v>2407</v>
      </c>
      <c r="AA18" s="112">
        <f t="shared" ref="AA18:AA58" si="7">+SUM(AD18,AG18,AJ18,AM18,AP18,AS18,AV18,AY18)</f>
        <v>10214</v>
      </c>
      <c r="AB18" s="113">
        <f t="shared" ref="AB18:AB58" si="8">+AA18/Z18</f>
        <v>4.2434565849605317</v>
      </c>
      <c r="AC18" s="7">
        <v>986</v>
      </c>
      <c r="AD18" s="26">
        <v>3641</v>
      </c>
      <c r="AE18" s="38">
        <f t="shared" ref="AE18:AE30" si="9">+AD18/AC18</f>
        <v>3.6926977687626774</v>
      </c>
      <c r="AF18" s="77">
        <v>606</v>
      </c>
      <c r="AG18" s="39">
        <v>2603</v>
      </c>
      <c r="AH18" s="11">
        <f t="shared" ref="AH18:AH55" si="10">+AG18/AF18</f>
        <v>4.2953795379537958</v>
      </c>
      <c r="AI18" s="52">
        <v>362</v>
      </c>
      <c r="AJ18" s="51">
        <v>1766</v>
      </c>
      <c r="AK18" s="57">
        <f t="shared" ref="AK18:AK55" si="11">+AJ18/AI18</f>
        <v>4.8784530386740332</v>
      </c>
      <c r="AL18" s="33">
        <v>291</v>
      </c>
      <c r="AM18" s="39">
        <v>1418</v>
      </c>
      <c r="AN18" s="11">
        <f>+AM18/AL18</f>
        <v>4.8728522336769755</v>
      </c>
      <c r="AO18" s="6">
        <v>162</v>
      </c>
      <c r="AP18" s="39">
        <v>786</v>
      </c>
      <c r="AQ18" s="38">
        <f t="shared" ref="AQ18:AQ58" si="12">+AP18/AO18</f>
        <v>4.8518518518518521</v>
      </c>
      <c r="AR18" s="33"/>
      <c r="AS18" s="39"/>
      <c r="AT18" s="11"/>
      <c r="AU18" s="6"/>
      <c r="AV18" s="7"/>
      <c r="AW18" s="11"/>
      <c r="AX18" s="6"/>
      <c r="AY18" s="7"/>
      <c r="AZ18" s="8"/>
    </row>
    <row r="19" spans="2:52">
      <c r="B19" s="18" t="s">
        <v>88</v>
      </c>
      <c r="C19" s="28" t="s">
        <v>23</v>
      </c>
      <c r="D19" s="10">
        <v>7.5</v>
      </c>
      <c r="E19" s="10" t="s">
        <v>48</v>
      </c>
      <c r="F19" s="10" t="s">
        <v>68</v>
      </c>
      <c r="G19" s="92">
        <f t="shared" si="0"/>
        <v>1233</v>
      </c>
      <c r="H19" s="93">
        <f t="shared" si="1"/>
        <v>4924</v>
      </c>
      <c r="I19" s="94">
        <f t="shared" si="2"/>
        <v>3.9935117599351178</v>
      </c>
      <c r="J19" s="7">
        <v>48</v>
      </c>
      <c r="K19" s="7">
        <v>185</v>
      </c>
      <c r="L19" s="11">
        <f t="shared" si="3"/>
        <v>3.8541666666666665</v>
      </c>
      <c r="M19" s="7">
        <v>160</v>
      </c>
      <c r="N19" s="28">
        <v>676</v>
      </c>
      <c r="O19" s="38">
        <f t="shared" si="4"/>
        <v>4.2249999999999996</v>
      </c>
      <c r="P19" s="6">
        <v>246</v>
      </c>
      <c r="Q19" s="28">
        <v>1064</v>
      </c>
      <c r="R19" s="11">
        <f t="shared" si="5"/>
        <v>4.3252032520325203</v>
      </c>
      <c r="S19" s="38"/>
      <c r="U19" s="18" t="s">
        <v>88</v>
      </c>
      <c r="V19" s="28" t="s">
        <v>23</v>
      </c>
      <c r="W19" s="10">
        <v>7.5</v>
      </c>
      <c r="X19" s="10" t="s">
        <v>48</v>
      </c>
      <c r="Y19" s="10" t="s">
        <v>68</v>
      </c>
      <c r="Z19" s="111">
        <f t="shared" si="6"/>
        <v>743</v>
      </c>
      <c r="AA19" s="112">
        <f t="shared" si="7"/>
        <v>2877</v>
      </c>
      <c r="AB19" s="113">
        <f t="shared" si="8"/>
        <v>3.8721399730820996</v>
      </c>
      <c r="AC19" s="7">
        <v>367</v>
      </c>
      <c r="AD19" s="26">
        <v>1491</v>
      </c>
      <c r="AE19" s="38">
        <f t="shared" si="9"/>
        <v>4.0626702997275208</v>
      </c>
      <c r="AF19" s="77">
        <v>190</v>
      </c>
      <c r="AG19" s="39">
        <v>806</v>
      </c>
      <c r="AH19" s="11">
        <f t="shared" si="10"/>
        <v>4.242105263157895</v>
      </c>
      <c r="AI19" s="52">
        <v>97</v>
      </c>
      <c r="AJ19" s="51">
        <v>426</v>
      </c>
      <c r="AK19" s="57">
        <f t="shared" si="11"/>
        <v>4.391752577319588</v>
      </c>
      <c r="AL19" s="33">
        <v>36</v>
      </c>
      <c r="AM19" s="39">
        <v>122</v>
      </c>
      <c r="AN19" s="11">
        <f t="shared" ref="AN19:AN56" si="13">+AM19/AL19</f>
        <v>3.3888888888888888</v>
      </c>
      <c r="AO19" s="6">
        <v>53</v>
      </c>
      <c r="AP19" s="39">
        <v>32</v>
      </c>
      <c r="AQ19" s="38">
        <f t="shared" si="12"/>
        <v>0.60377358490566035</v>
      </c>
      <c r="AR19" s="33"/>
      <c r="AS19" s="39"/>
      <c r="AT19" s="11"/>
      <c r="AU19" s="6"/>
      <c r="AV19" s="7"/>
      <c r="AW19" s="11"/>
      <c r="AX19" s="6"/>
      <c r="AY19" s="7"/>
      <c r="AZ19" s="8"/>
    </row>
    <row r="20" spans="2:52">
      <c r="B20" s="18" t="s">
        <v>25</v>
      </c>
      <c r="C20" s="28" t="s">
        <v>58</v>
      </c>
      <c r="D20" s="10">
        <v>5</v>
      </c>
      <c r="E20" s="10" t="s">
        <v>24</v>
      </c>
      <c r="F20" s="10" t="s">
        <v>68</v>
      </c>
      <c r="G20" s="92">
        <f t="shared" si="0"/>
        <v>2444</v>
      </c>
      <c r="H20" s="93">
        <f t="shared" si="1"/>
        <v>12594</v>
      </c>
      <c r="I20" s="94">
        <f t="shared" si="2"/>
        <v>5.1530278232405893</v>
      </c>
      <c r="J20" s="28">
        <v>163</v>
      </c>
      <c r="K20" s="28">
        <v>1035</v>
      </c>
      <c r="L20" s="11">
        <f t="shared" si="3"/>
        <v>6.3496932515337425</v>
      </c>
      <c r="M20" s="7">
        <v>354</v>
      </c>
      <c r="N20" s="28">
        <v>1823</v>
      </c>
      <c r="O20" s="38">
        <f t="shared" si="4"/>
        <v>5.1497175141242941</v>
      </c>
      <c r="P20" s="6">
        <v>394</v>
      </c>
      <c r="Q20" s="28">
        <v>2048</v>
      </c>
      <c r="R20" s="11">
        <f t="shared" si="5"/>
        <v>5.1979695431472077</v>
      </c>
      <c r="S20" s="38"/>
      <c r="U20" s="18" t="s">
        <v>25</v>
      </c>
      <c r="V20" s="28" t="s">
        <v>58</v>
      </c>
      <c r="W20" s="10">
        <v>5</v>
      </c>
      <c r="X20" s="10" t="s">
        <v>24</v>
      </c>
      <c r="Y20" s="10" t="s">
        <v>68</v>
      </c>
      <c r="Z20" s="111">
        <f t="shared" si="6"/>
        <v>1405</v>
      </c>
      <c r="AA20" s="112">
        <f t="shared" si="7"/>
        <v>6934</v>
      </c>
      <c r="AB20" s="113">
        <f t="shared" si="8"/>
        <v>4.9352313167259787</v>
      </c>
      <c r="AC20" s="7">
        <v>570</v>
      </c>
      <c r="AD20" s="26">
        <v>2544</v>
      </c>
      <c r="AE20" s="38">
        <f t="shared" si="9"/>
        <v>4.4631578947368418</v>
      </c>
      <c r="AF20" s="77">
        <v>413</v>
      </c>
      <c r="AG20" s="39">
        <v>2038</v>
      </c>
      <c r="AH20" s="11">
        <f t="shared" si="10"/>
        <v>4.9346246973365622</v>
      </c>
      <c r="AI20" s="52">
        <v>209</v>
      </c>
      <c r="AJ20" s="51">
        <v>1261</v>
      </c>
      <c r="AK20" s="57">
        <f t="shared" si="11"/>
        <v>6.0334928229665072</v>
      </c>
      <c r="AL20" s="33">
        <v>128</v>
      </c>
      <c r="AM20" s="39">
        <v>754</v>
      </c>
      <c r="AN20" s="11">
        <f t="shared" si="13"/>
        <v>5.890625</v>
      </c>
      <c r="AO20" s="6">
        <v>85</v>
      </c>
      <c r="AP20" s="39">
        <v>337</v>
      </c>
      <c r="AQ20" s="38">
        <f t="shared" si="12"/>
        <v>3.9647058823529413</v>
      </c>
      <c r="AR20" s="33"/>
      <c r="AS20" s="39"/>
      <c r="AT20" s="11"/>
      <c r="AU20" s="6"/>
      <c r="AV20" s="7"/>
      <c r="AW20" s="11"/>
      <c r="AX20" s="6"/>
      <c r="AY20" s="7"/>
      <c r="AZ20" s="8"/>
    </row>
    <row r="21" spans="2:52">
      <c r="B21" s="18" t="s">
        <v>26</v>
      </c>
      <c r="C21" s="28" t="s">
        <v>23</v>
      </c>
      <c r="D21" s="10">
        <v>7.5</v>
      </c>
      <c r="E21" s="10" t="s">
        <v>48</v>
      </c>
      <c r="F21" s="10" t="s">
        <v>70</v>
      </c>
      <c r="G21" s="92">
        <f t="shared" si="0"/>
        <v>1869</v>
      </c>
      <c r="H21" s="93">
        <f t="shared" si="1"/>
        <v>7331</v>
      </c>
      <c r="I21" s="94">
        <f t="shared" si="2"/>
        <v>3.9224184055644731</v>
      </c>
      <c r="J21" s="7">
        <v>76</v>
      </c>
      <c r="K21" s="28">
        <v>346</v>
      </c>
      <c r="L21" s="11">
        <f t="shared" si="3"/>
        <v>4.5526315789473681</v>
      </c>
      <c r="M21" s="7">
        <v>311</v>
      </c>
      <c r="N21" s="28">
        <v>1271</v>
      </c>
      <c r="O21" s="38">
        <f t="shared" si="4"/>
        <v>4.086816720257235</v>
      </c>
      <c r="P21" s="6">
        <v>343</v>
      </c>
      <c r="Q21" s="28">
        <v>1426</v>
      </c>
      <c r="R21" s="11">
        <f t="shared" si="5"/>
        <v>4.1574344023323615</v>
      </c>
      <c r="S21" s="38"/>
      <c r="U21" s="18" t="s">
        <v>26</v>
      </c>
      <c r="V21" s="28" t="s">
        <v>23</v>
      </c>
      <c r="W21" s="10">
        <v>7.5</v>
      </c>
      <c r="X21" s="10" t="s">
        <v>48</v>
      </c>
      <c r="Y21" s="10" t="s">
        <v>70</v>
      </c>
      <c r="Z21" s="111">
        <f t="shared" si="6"/>
        <v>1075</v>
      </c>
      <c r="AA21" s="112">
        <f t="shared" si="7"/>
        <v>4051</v>
      </c>
      <c r="AB21" s="113">
        <f t="shared" si="8"/>
        <v>3.7683720930232556</v>
      </c>
      <c r="AC21" s="7">
        <v>471</v>
      </c>
      <c r="AD21" s="26">
        <v>1798</v>
      </c>
      <c r="AE21" s="38">
        <f t="shared" si="9"/>
        <v>3.8174097664543525</v>
      </c>
      <c r="AF21" s="77">
        <v>315</v>
      </c>
      <c r="AG21" s="39">
        <v>1264</v>
      </c>
      <c r="AH21" s="11">
        <f t="shared" si="10"/>
        <v>4.0126984126984127</v>
      </c>
      <c r="AI21" s="52">
        <v>156</v>
      </c>
      <c r="AJ21" s="51">
        <v>657</v>
      </c>
      <c r="AK21" s="57">
        <f t="shared" si="11"/>
        <v>4.2115384615384617</v>
      </c>
      <c r="AL21" s="33">
        <v>64</v>
      </c>
      <c r="AM21" s="39">
        <v>237</v>
      </c>
      <c r="AN21" s="11">
        <f t="shared" si="13"/>
        <v>3.703125</v>
      </c>
      <c r="AO21" s="6">
        <v>69</v>
      </c>
      <c r="AP21" s="39">
        <v>95</v>
      </c>
      <c r="AQ21" s="38">
        <f t="shared" si="12"/>
        <v>1.3768115942028984</v>
      </c>
      <c r="AR21" s="6"/>
      <c r="AS21" s="7"/>
      <c r="AT21" s="11"/>
      <c r="AU21" s="6"/>
      <c r="AV21" s="28"/>
      <c r="AW21" s="11"/>
      <c r="AX21" s="6"/>
      <c r="AY21" s="7"/>
      <c r="AZ21" s="8"/>
    </row>
    <row r="22" spans="2:52">
      <c r="B22" s="18" t="s">
        <v>27</v>
      </c>
      <c r="C22" s="28" t="s">
        <v>23</v>
      </c>
      <c r="D22" s="10">
        <v>7.5</v>
      </c>
      <c r="E22" s="10" t="s">
        <v>24</v>
      </c>
      <c r="F22" s="10" t="s">
        <v>75</v>
      </c>
      <c r="G22" s="92">
        <f t="shared" si="0"/>
        <v>3585</v>
      </c>
      <c r="H22" s="93">
        <f t="shared" si="1"/>
        <v>13709</v>
      </c>
      <c r="I22" s="94">
        <f t="shared" si="2"/>
        <v>3.8239888423988844</v>
      </c>
      <c r="J22" s="28">
        <v>300</v>
      </c>
      <c r="K22" s="28">
        <v>1308</v>
      </c>
      <c r="L22" s="11">
        <f t="shared" si="3"/>
        <v>4.3600000000000003</v>
      </c>
      <c r="M22" s="7">
        <v>547</v>
      </c>
      <c r="N22" s="28">
        <v>2156</v>
      </c>
      <c r="O22" s="38">
        <f t="shared" si="4"/>
        <v>3.9414990859232177</v>
      </c>
      <c r="P22" s="6">
        <v>700</v>
      </c>
      <c r="Q22" s="28">
        <v>2558</v>
      </c>
      <c r="R22" s="11">
        <f t="shared" si="5"/>
        <v>3.6542857142857144</v>
      </c>
      <c r="S22" s="38"/>
      <c r="U22" s="18" t="s">
        <v>27</v>
      </c>
      <c r="V22" s="28" t="s">
        <v>23</v>
      </c>
      <c r="W22" s="10">
        <v>7.5</v>
      </c>
      <c r="X22" s="10" t="s">
        <v>24</v>
      </c>
      <c r="Y22" s="10" t="s">
        <v>75</v>
      </c>
      <c r="Z22" s="111">
        <f t="shared" si="6"/>
        <v>1836</v>
      </c>
      <c r="AA22" s="112">
        <f t="shared" si="7"/>
        <v>6817</v>
      </c>
      <c r="AB22" s="113">
        <f t="shared" si="8"/>
        <v>3.7129629629629628</v>
      </c>
      <c r="AC22" s="7">
        <v>829</v>
      </c>
      <c r="AD22" s="26">
        <v>2638</v>
      </c>
      <c r="AE22" s="38">
        <f t="shared" si="9"/>
        <v>3.1821471652593485</v>
      </c>
      <c r="AF22" s="77">
        <v>542</v>
      </c>
      <c r="AG22" s="39">
        <v>2042</v>
      </c>
      <c r="AH22" s="11">
        <f t="shared" si="10"/>
        <v>3.7675276752767526</v>
      </c>
      <c r="AI22" s="52">
        <v>263</v>
      </c>
      <c r="AJ22" s="51">
        <v>1267</v>
      </c>
      <c r="AK22" s="57">
        <f t="shared" si="11"/>
        <v>4.8174904942965782</v>
      </c>
      <c r="AL22" s="33">
        <v>202</v>
      </c>
      <c r="AM22" s="39">
        <v>870</v>
      </c>
      <c r="AN22" s="11">
        <f t="shared" si="13"/>
        <v>4.3069306930693072</v>
      </c>
      <c r="AO22" s="97">
        <v>0</v>
      </c>
      <c r="AP22" s="51">
        <v>0</v>
      </c>
      <c r="AQ22" s="38"/>
      <c r="AR22" s="33"/>
      <c r="AS22" s="39"/>
      <c r="AT22" s="11"/>
      <c r="AU22" s="6"/>
      <c r="AV22" s="28"/>
      <c r="AW22" s="11"/>
      <c r="AX22" s="6"/>
      <c r="AY22" s="7"/>
      <c r="AZ22" s="8"/>
    </row>
    <row r="23" spans="2:52">
      <c r="B23" s="18" t="s">
        <v>108</v>
      </c>
      <c r="C23" s="28" t="s">
        <v>109</v>
      </c>
      <c r="D23" s="10">
        <v>6</v>
      </c>
      <c r="E23" s="10" t="s">
        <v>24</v>
      </c>
      <c r="F23" s="10" t="s">
        <v>110</v>
      </c>
      <c r="G23" s="92"/>
      <c r="H23" s="93"/>
      <c r="I23" s="94"/>
      <c r="J23" s="28"/>
      <c r="K23" s="28"/>
      <c r="L23" s="11"/>
      <c r="M23" s="7"/>
      <c r="N23" s="28"/>
      <c r="O23" s="38"/>
      <c r="P23" s="6"/>
      <c r="Q23" s="28"/>
      <c r="R23" s="11"/>
      <c r="S23" s="38"/>
      <c r="U23" s="18" t="s">
        <v>108</v>
      </c>
      <c r="V23" s="28" t="s">
        <v>109</v>
      </c>
      <c r="W23" s="10">
        <v>6</v>
      </c>
      <c r="X23" s="10" t="s">
        <v>24</v>
      </c>
      <c r="Y23" s="10" t="s">
        <v>110</v>
      </c>
      <c r="Z23" s="111">
        <f t="shared" si="6"/>
        <v>0</v>
      </c>
      <c r="AA23" s="112">
        <f t="shared" si="7"/>
        <v>0</v>
      </c>
      <c r="AB23" s="113" t="e">
        <f t="shared" si="8"/>
        <v>#DIV/0!</v>
      </c>
      <c r="AC23" s="7"/>
      <c r="AD23" s="26"/>
      <c r="AE23" s="38"/>
      <c r="AF23" s="77"/>
      <c r="AG23" s="39"/>
      <c r="AH23" s="11"/>
      <c r="AI23" s="52"/>
      <c r="AJ23" s="51"/>
      <c r="AK23" s="57"/>
      <c r="AL23" s="33"/>
      <c r="AM23" s="39"/>
      <c r="AN23" s="11"/>
      <c r="AO23" s="6"/>
      <c r="AP23" s="39"/>
      <c r="AQ23" s="38"/>
      <c r="AR23" s="33"/>
      <c r="AS23" s="39"/>
      <c r="AT23" s="11"/>
      <c r="AU23" s="6"/>
      <c r="AV23" s="7"/>
      <c r="AW23" s="11"/>
      <c r="AX23" s="6"/>
      <c r="AY23" s="7"/>
      <c r="AZ23" s="8"/>
    </row>
    <row r="24" spans="2:52">
      <c r="B24" s="18" t="s">
        <v>39</v>
      </c>
      <c r="C24" s="28" t="s">
        <v>23</v>
      </c>
      <c r="D24" s="26">
        <v>7.5</v>
      </c>
      <c r="E24" s="10" t="s">
        <v>24</v>
      </c>
      <c r="F24" s="10" t="s">
        <v>70</v>
      </c>
      <c r="G24" s="92">
        <f t="shared" si="0"/>
        <v>2460</v>
      </c>
      <c r="H24" s="93">
        <f t="shared" si="1"/>
        <v>10304</v>
      </c>
      <c r="I24" s="94">
        <f t="shared" ref="I24" si="14">+H24/G24</f>
        <v>4.1886178861788617</v>
      </c>
      <c r="J24" s="28">
        <v>119</v>
      </c>
      <c r="K24" s="28">
        <v>473</v>
      </c>
      <c r="L24" s="11">
        <f>+K24/J24</f>
        <v>3.9747899159663866</v>
      </c>
      <c r="M24" s="7">
        <v>375</v>
      </c>
      <c r="N24" s="28">
        <v>1587</v>
      </c>
      <c r="O24" s="38">
        <f>+N24/M24</f>
        <v>4.2320000000000002</v>
      </c>
      <c r="P24" s="6">
        <v>452</v>
      </c>
      <c r="Q24" s="28">
        <v>1967</v>
      </c>
      <c r="R24" s="11">
        <f t="shared" si="5"/>
        <v>4.3517699115044248</v>
      </c>
      <c r="S24" s="38"/>
      <c r="U24" s="18" t="s">
        <v>39</v>
      </c>
      <c r="V24" s="28" t="s">
        <v>23</v>
      </c>
      <c r="W24" s="26">
        <v>7.5</v>
      </c>
      <c r="X24" s="10" t="s">
        <v>24</v>
      </c>
      <c r="Y24" s="10" t="s">
        <v>70</v>
      </c>
      <c r="Z24" s="111">
        <f t="shared" si="6"/>
        <v>1402</v>
      </c>
      <c r="AA24" s="112">
        <f t="shared" si="7"/>
        <v>5789</v>
      </c>
      <c r="AB24" s="113">
        <f t="shared" si="8"/>
        <v>4.1291012838801713</v>
      </c>
      <c r="AC24" s="7">
        <v>637</v>
      </c>
      <c r="AD24" s="26">
        <v>2545</v>
      </c>
      <c r="AE24" s="38">
        <f t="shared" si="9"/>
        <v>3.9952904238618525</v>
      </c>
      <c r="AF24" s="77">
        <v>390</v>
      </c>
      <c r="AG24" s="39">
        <v>1684</v>
      </c>
      <c r="AH24" s="11">
        <f t="shared" si="10"/>
        <v>4.3179487179487177</v>
      </c>
      <c r="AI24" s="52">
        <v>212</v>
      </c>
      <c r="AJ24" s="51">
        <v>1005</v>
      </c>
      <c r="AK24" s="57">
        <f t="shared" si="11"/>
        <v>4.7405660377358494</v>
      </c>
      <c r="AL24" s="33">
        <v>112</v>
      </c>
      <c r="AM24" s="39">
        <v>488</v>
      </c>
      <c r="AN24" s="11">
        <f t="shared" si="13"/>
        <v>4.3571428571428568</v>
      </c>
      <c r="AO24" s="6">
        <v>51</v>
      </c>
      <c r="AP24" s="39">
        <v>67</v>
      </c>
      <c r="AQ24" s="38">
        <f t="shared" si="12"/>
        <v>1.3137254901960784</v>
      </c>
      <c r="AR24" s="33"/>
      <c r="AS24" s="39"/>
      <c r="AT24" s="11"/>
      <c r="AU24" s="6"/>
      <c r="AV24" s="7"/>
      <c r="AW24" s="11"/>
      <c r="AX24" s="6"/>
      <c r="AY24" s="7"/>
      <c r="AZ24" s="8"/>
    </row>
    <row r="25" spans="2:52">
      <c r="B25" s="18" t="s">
        <v>38</v>
      </c>
      <c r="C25" s="28" t="s">
        <v>4</v>
      </c>
      <c r="D25" s="10">
        <v>5</v>
      </c>
      <c r="E25" s="10" t="s">
        <v>24</v>
      </c>
      <c r="F25" s="10" t="s">
        <v>68</v>
      </c>
      <c r="G25" s="92">
        <f t="shared" si="0"/>
        <v>1272</v>
      </c>
      <c r="H25" s="93">
        <f t="shared" si="1"/>
        <v>5682</v>
      </c>
      <c r="I25" s="94">
        <f t="shared" ref="I25" si="15">+H25/G25</f>
        <v>4.466981132075472</v>
      </c>
      <c r="J25" s="28"/>
      <c r="K25" s="28"/>
      <c r="L25" s="11"/>
      <c r="M25" s="7">
        <v>171</v>
      </c>
      <c r="N25" s="7">
        <v>782</v>
      </c>
      <c r="O25" s="38">
        <f t="shared" ref="O25" si="16">+N25/M25</f>
        <v>4.5730994152046787</v>
      </c>
      <c r="P25" s="6">
        <v>236</v>
      </c>
      <c r="Q25" s="28">
        <v>1075</v>
      </c>
      <c r="R25" s="11">
        <f t="shared" si="5"/>
        <v>4.5550847457627119</v>
      </c>
      <c r="S25" s="38"/>
      <c r="U25" s="18" t="s">
        <v>38</v>
      </c>
      <c r="V25" s="28" t="s">
        <v>4</v>
      </c>
      <c r="W25" s="10">
        <v>5</v>
      </c>
      <c r="X25" s="10" t="s">
        <v>24</v>
      </c>
      <c r="Y25" s="10" t="s">
        <v>68</v>
      </c>
      <c r="Z25" s="111">
        <f t="shared" si="6"/>
        <v>790</v>
      </c>
      <c r="AA25" s="112">
        <f t="shared" si="7"/>
        <v>3465</v>
      </c>
      <c r="AB25" s="113">
        <f t="shared" si="8"/>
        <v>4.3860759493670889</v>
      </c>
      <c r="AC25" s="7">
        <v>331</v>
      </c>
      <c r="AD25" s="26">
        <v>1332</v>
      </c>
      <c r="AE25" s="38">
        <f t="shared" si="9"/>
        <v>4.02416918429003</v>
      </c>
      <c r="AF25" s="77">
        <v>233</v>
      </c>
      <c r="AG25" s="39">
        <v>1027</v>
      </c>
      <c r="AH25" s="11">
        <f t="shared" si="10"/>
        <v>4.407725321888412</v>
      </c>
      <c r="AI25" s="52">
        <v>119</v>
      </c>
      <c r="AJ25" s="51">
        <v>602</v>
      </c>
      <c r="AK25" s="57">
        <f t="shared" si="11"/>
        <v>5.0588235294117645</v>
      </c>
      <c r="AL25" s="33">
        <v>75</v>
      </c>
      <c r="AM25" s="39">
        <v>360</v>
      </c>
      <c r="AN25" s="11">
        <f t="shared" si="13"/>
        <v>4.8</v>
      </c>
      <c r="AO25" s="6">
        <v>32</v>
      </c>
      <c r="AP25" s="39">
        <v>144</v>
      </c>
      <c r="AQ25" s="38">
        <f t="shared" si="12"/>
        <v>4.5</v>
      </c>
      <c r="AR25" s="33"/>
      <c r="AS25" s="39"/>
      <c r="AT25" s="11"/>
      <c r="AU25" s="6"/>
      <c r="AV25" s="7"/>
      <c r="AW25" s="11"/>
      <c r="AX25" s="6"/>
      <c r="AY25" s="7"/>
      <c r="AZ25" s="8"/>
    </row>
    <row r="26" spans="2:52">
      <c r="B26" s="18" t="s">
        <v>54</v>
      </c>
      <c r="C26" s="28" t="s">
        <v>23</v>
      </c>
      <c r="D26" s="10">
        <v>7.5</v>
      </c>
      <c r="E26" s="10" t="s">
        <v>48</v>
      </c>
      <c r="F26" s="10" t="s">
        <v>72</v>
      </c>
      <c r="G26" s="92">
        <f t="shared" si="0"/>
        <v>2608</v>
      </c>
      <c r="H26" s="93">
        <f t="shared" si="1"/>
        <v>10854</v>
      </c>
      <c r="I26" s="94">
        <f>+H26/G26</f>
        <v>4.16180981595092</v>
      </c>
      <c r="J26" s="7"/>
      <c r="K26" s="7"/>
      <c r="L26" s="11"/>
      <c r="M26" s="7">
        <v>386</v>
      </c>
      <c r="N26" s="28">
        <v>1614</v>
      </c>
      <c r="O26" s="38">
        <f>+N26/M26</f>
        <v>4.1813471502590671</v>
      </c>
      <c r="P26" s="6">
        <v>533</v>
      </c>
      <c r="Q26" s="28">
        <v>2270</v>
      </c>
      <c r="R26" s="11">
        <f t="shared" si="5"/>
        <v>4.2589118198874294</v>
      </c>
      <c r="S26" s="38"/>
      <c r="U26" s="18" t="s">
        <v>54</v>
      </c>
      <c r="V26" s="28" t="s">
        <v>23</v>
      </c>
      <c r="W26" s="10">
        <v>7.5</v>
      </c>
      <c r="X26" s="10" t="s">
        <v>48</v>
      </c>
      <c r="Y26" s="10" t="s">
        <v>72</v>
      </c>
      <c r="Z26" s="111">
        <f t="shared" si="6"/>
        <v>1689</v>
      </c>
      <c r="AA26" s="112">
        <f t="shared" si="7"/>
        <v>6970</v>
      </c>
      <c r="AB26" s="113">
        <f t="shared" si="8"/>
        <v>4.1267021906453527</v>
      </c>
      <c r="AC26" s="7">
        <v>802</v>
      </c>
      <c r="AD26" s="26">
        <v>3072</v>
      </c>
      <c r="AE26" s="38">
        <f t="shared" si="9"/>
        <v>3.8304239401496258</v>
      </c>
      <c r="AF26" s="77">
        <v>537</v>
      </c>
      <c r="AG26" s="39">
        <v>2263</v>
      </c>
      <c r="AH26" s="11">
        <f t="shared" si="10"/>
        <v>4.2141527001862196</v>
      </c>
      <c r="AI26" s="52">
        <v>281</v>
      </c>
      <c r="AJ26" s="51">
        <v>1291</v>
      </c>
      <c r="AK26" s="57">
        <f t="shared" si="11"/>
        <v>4.5943060498220643</v>
      </c>
      <c r="AL26" s="33"/>
      <c r="AM26" s="39"/>
      <c r="AN26" s="11" t="e">
        <f t="shared" si="13"/>
        <v>#DIV/0!</v>
      </c>
      <c r="AO26" s="6">
        <v>69</v>
      </c>
      <c r="AP26" s="39">
        <v>344</v>
      </c>
      <c r="AQ26" s="38">
        <f t="shared" si="12"/>
        <v>4.9855072463768115</v>
      </c>
      <c r="AR26" s="33"/>
      <c r="AS26" s="39"/>
      <c r="AT26" s="11"/>
      <c r="AU26" s="6"/>
      <c r="AV26" s="7"/>
      <c r="AW26" s="11"/>
      <c r="AX26" s="6"/>
      <c r="AY26" s="7"/>
      <c r="AZ26" s="8"/>
    </row>
    <row r="27" spans="2:52">
      <c r="B27" s="18" t="s">
        <v>55</v>
      </c>
      <c r="C27" s="28" t="s">
        <v>57</v>
      </c>
      <c r="D27" s="36" t="s">
        <v>60</v>
      </c>
      <c r="E27" s="10" t="s">
        <v>15</v>
      </c>
      <c r="F27" s="10" t="s">
        <v>72</v>
      </c>
      <c r="G27" s="92">
        <f t="shared" si="0"/>
        <v>6138</v>
      </c>
      <c r="H27" s="93">
        <f t="shared" si="1"/>
        <v>27321</v>
      </c>
      <c r="I27" s="94">
        <f t="shared" ref="I27" si="17">+H27/G27</f>
        <v>4.4511241446725318</v>
      </c>
      <c r="J27" s="7"/>
      <c r="K27" s="7"/>
      <c r="L27" s="11"/>
      <c r="M27" s="7">
        <v>719</v>
      </c>
      <c r="N27" s="28">
        <v>3508</v>
      </c>
      <c r="O27" s="38">
        <f t="shared" ref="O27" si="18">+N27/M27</f>
        <v>4.8789986091794155</v>
      </c>
      <c r="P27" s="6">
        <v>1043</v>
      </c>
      <c r="Q27" s="28">
        <v>4546</v>
      </c>
      <c r="R27" s="11">
        <f t="shared" si="5"/>
        <v>4.3585810162991372</v>
      </c>
      <c r="S27" s="38"/>
      <c r="U27" s="18" t="s">
        <v>55</v>
      </c>
      <c r="V27" s="28" t="s">
        <v>57</v>
      </c>
      <c r="W27" s="36" t="s">
        <v>60</v>
      </c>
      <c r="X27" s="10" t="s">
        <v>15</v>
      </c>
      <c r="Y27" s="10" t="s">
        <v>72</v>
      </c>
      <c r="Z27" s="111">
        <f t="shared" si="6"/>
        <v>3923</v>
      </c>
      <c r="AA27" s="112">
        <f t="shared" si="7"/>
        <v>17285</v>
      </c>
      <c r="AB27" s="113">
        <f t="shared" si="8"/>
        <v>4.4060667856232474</v>
      </c>
      <c r="AC27" s="7">
        <v>1458</v>
      </c>
      <c r="AD27" s="26">
        <v>5560</v>
      </c>
      <c r="AE27" s="38">
        <f t="shared" si="9"/>
        <v>3.8134430727023321</v>
      </c>
      <c r="AF27" s="77">
        <v>922</v>
      </c>
      <c r="AG27" s="39">
        <v>4134</v>
      </c>
      <c r="AH27" s="11">
        <f t="shared" si="10"/>
        <v>4.4837310195227769</v>
      </c>
      <c r="AI27" s="52">
        <v>629</v>
      </c>
      <c r="AJ27" s="51">
        <v>3126</v>
      </c>
      <c r="AK27" s="57">
        <f t="shared" si="11"/>
        <v>4.9697933227344988</v>
      </c>
      <c r="AL27" s="33">
        <v>453</v>
      </c>
      <c r="AM27" s="39">
        <v>1982</v>
      </c>
      <c r="AN27" s="11">
        <f t="shared" si="13"/>
        <v>4.3752759381898452</v>
      </c>
      <c r="AO27" s="6">
        <v>461</v>
      </c>
      <c r="AP27" s="39">
        <v>2483</v>
      </c>
      <c r="AQ27" s="38">
        <f t="shared" si="12"/>
        <v>5.3861171366594363</v>
      </c>
      <c r="AR27" s="33"/>
      <c r="AS27" s="39"/>
      <c r="AT27" s="11"/>
      <c r="AU27" s="6"/>
      <c r="AV27" s="28"/>
      <c r="AW27" s="11"/>
      <c r="AX27" s="6"/>
      <c r="AY27" s="7"/>
      <c r="AZ27" s="8"/>
    </row>
    <row r="28" spans="2:52">
      <c r="B28" s="37" t="s">
        <v>61</v>
      </c>
      <c r="C28" s="28" t="s">
        <v>33</v>
      </c>
      <c r="D28" s="26">
        <v>8</v>
      </c>
      <c r="E28" s="26" t="s">
        <v>48</v>
      </c>
      <c r="F28" s="26" t="s">
        <v>71</v>
      </c>
      <c r="G28" s="92">
        <f t="shared" si="0"/>
        <v>2196</v>
      </c>
      <c r="H28" s="93">
        <f t="shared" si="1"/>
        <v>9139</v>
      </c>
      <c r="I28" s="94">
        <f t="shared" ref="I28:I36" si="19">+H28/G28</f>
        <v>4.1616575591985425</v>
      </c>
      <c r="J28" s="7"/>
      <c r="K28" s="7"/>
      <c r="L28" s="11"/>
      <c r="M28" s="7">
        <v>284</v>
      </c>
      <c r="N28" s="28">
        <v>1334</v>
      </c>
      <c r="O28" s="38">
        <f t="shared" ref="O28:O30" si="20">+N28/M28</f>
        <v>4.697183098591549</v>
      </c>
      <c r="P28" s="6">
        <v>343</v>
      </c>
      <c r="Q28" s="28">
        <v>1428</v>
      </c>
      <c r="R28" s="11">
        <f t="shared" si="5"/>
        <v>4.1632653061224492</v>
      </c>
      <c r="S28" s="38"/>
      <c r="U28" s="37" t="s">
        <v>61</v>
      </c>
      <c r="V28" s="28" t="s">
        <v>33</v>
      </c>
      <c r="W28" s="26">
        <v>8</v>
      </c>
      <c r="X28" s="26" t="s">
        <v>48</v>
      </c>
      <c r="Y28" s="26" t="s">
        <v>71</v>
      </c>
      <c r="Z28" s="111">
        <f t="shared" si="6"/>
        <v>1500</v>
      </c>
      <c r="AA28" s="112">
        <f t="shared" si="7"/>
        <v>6070</v>
      </c>
      <c r="AB28" s="113">
        <f t="shared" si="8"/>
        <v>4.0466666666666669</v>
      </c>
      <c r="AC28" s="7">
        <v>609</v>
      </c>
      <c r="AD28" s="26">
        <v>2288</v>
      </c>
      <c r="AE28" s="38">
        <f t="shared" si="9"/>
        <v>3.7569786535303775</v>
      </c>
      <c r="AF28" s="77">
        <v>450</v>
      </c>
      <c r="AG28" s="39">
        <v>1822</v>
      </c>
      <c r="AH28" s="11">
        <f t="shared" si="10"/>
        <v>4.0488888888888885</v>
      </c>
      <c r="AI28" s="52">
        <v>282</v>
      </c>
      <c r="AJ28" s="51">
        <v>1325</v>
      </c>
      <c r="AK28" s="57">
        <f t="shared" si="11"/>
        <v>4.6985815602836878</v>
      </c>
      <c r="AL28" s="33">
        <v>69</v>
      </c>
      <c r="AM28" s="39">
        <v>307</v>
      </c>
      <c r="AN28" s="11">
        <f t="shared" si="13"/>
        <v>4.4492753623188408</v>
      </c>
      <c r="AO28" s="6">
        <v>90</v>
      </c>
      <c r="AP28" s="39">
        <v>328</v>
      </c>
      <c r="AQ28" s="38">
        <f t="shared" si="12"/>
        <v>3.6444444444444444</v>
      </c>
      <c r="AR28" s="33"/>
      <c r="AS28" s="39"/>
      <c r="AT28" s="11"/>
      <c r="AU28" s="6"/>
      <c r="AV28" s="7"/>
      <c r="AW28" s="11"/>
      <c r="AX28" s="6"/>
      <c r="AY28" s="7"/>
      <c r="AZ28" s="8"/>
    </row>
    <row r="29" spans="2:52">
      <c r="B29" s="18" t="s">
        <v>77</v>
      </c>
      <c r="C29" s="28" t="s">
        <v>58</v>
      </c>
      <c r="D29" s="10">
        <v>5</v>
      </c>
      <c r="E29" s="10" t="s">
        <v>74</v>
      </c>
      <c r="F29" s="10" t="s">
        <v>89</v>
      </c>
      <c r="G29" s="92">
        <f t="shared" si="0"/>
        <v>2022</v>
      </c>
      <c r="H29" s="93">
        <f t="shared" si="1"/>
        <v>8865</v>
      </c>
      <c r="I29" s="94">
        <f t="shared" si="19"/>
        <v>4.3842729970326406</v>
      </c>
      <c r="J29" s="7"/>
      <c r="K29" s="7"/>
      <c r="L29" s="11"/>
      <c r="M29" s="7"/>
      <c r="N29" s="7"/>
      <c r="O29" s="38"/>
      <c r="P29" s="6"/>
      <c r="Q29" s="7"/>
      <c r="R29" s="11"/>
      <c r="S29" s="38"/>
      <c r="U29" s="18" t="s">
        <v>77</v>
      </c>
      <c r="V29" s="28" t="s">
        <v>58</v>
      </c>
      <c r="W29" s="10">
        <v>5</v>
      </c>
      <c r="X29" s="10" t="s">
        <v>74</v>
      </c>
      <c r="Y29" s="10" t="s">
        <v>89</v>
      </c>
      <c r="Z29" s="111">
        <f t="shared" si="6"/>
        <v>1744</v>
      </c>
      <c r="AA29" s="112">
        <f t="shared" si="7"/>
        <v>7483</v>
      </c>
      <c r="AB29" s="113">
        <f t="shared" si="8"/>
        <v>4.2907110091743119</v>
      </c>
      <c r="AC29" s="7">
        <v>606</v>
      </c>
      <c r="AD29" s="26">
        <v>2232</v>
      </c>
      <c r="AE29" s="38">
        <f t="shared" si="9"/>
        <v>3.6831683168316833</v>
      </c>
      <c r="AF29" s="77">
        <v>527</v>
      </c>
      <c r="AG29" s="39">
        <v>2192</v>
      </c>
      <c r="AH29" s="11">
        <f t="shared" si="10"/>
        <v>4.1593927893738138</v>
      </c>
      <c r="AI29" s="52">
        <v>332</v>
      </c>
      <c r="AJ29" s="51">
        <v>1677</v>
      </c>
      <c r="AK29" s="57">
        <f t="shared" si="11"/>
        <v>5.0512048192771086</v>
      </c>
      <c r="AL29" s="33">
        <v>278</v>
      </c>
      <c r="AM29" s="39">
        <v>1382</v>
      </c>
      <c r="AN29" s="11">
        <f t="shared" si="13"/>
        <v>4.971223021582734</v>
      </c>
      <c r="AO29" s="6">
        <v>1</v>
      </c>
      <c r="AP29" s="39">
        <v>0</v>
      </c>
      <c r="AQ29" s="38">
        <f t="shared" si="12"/>
        <v>0</v>
      </c>
      <c r="AR29" s="33"/>
      <c r="AS29" s="39"/>
      <c r="AT29" s="11"/>
      <c r="AU29" s="6"/>
      <c r="AV29" s="7"/>
      <c r="AW29" s="11"/>
      <c r="AX29" s="6"/>
      <c r="AY29" s="7"/>
      <c r="AZ29" s="8"/>
    </row>
    <row r="30" spans="2:52">
      <c r="B30" s="18" t="s">
        <v>78</v>
      </c>
      <c r="C30" s="28" t="s">
        <v>79</v>
      </c>
      <c r="D30" s="10">
        <v>5.0999999999999996</v>
      </c>
      <c r="E30" s="10" t="s">
        <v>15</v>
      </c>
      <c r="F30" s="10" t="s">
        <v>76</v>
      </c>
      <c r="G30" s="92">
        <f t="shared" si="0"/>
        <v>2141</v>
      </c>
      <c r="H30" s="93">
        <f t="shared" si="1"/>
        <v>8980</v>
      </c>
      <c r="I30" s="94">
        <f t="shared" si="19"/>
        <v>4.194301728164409</v>
      </c>
      <c r="J30" s="7"/>
      <c r="K30" s="7"/>
      <c r="L30" s="11"/>
      <c r="M30" s="7">
        <v>343</v>
      </c>
      <c r="N30" s="28">
        <v>1404</v>
      </c>
      <c r="O30" s="38">
        <f t="shared" si="20"/>
        <v>4.093294460641399</v>
      </c>
      <c r="P30" s="6">
        <v>396</v>
      </c>
      <c r="Q30" s="28">
        <v>1634</v>
      </c>
      <c r="R30" s="11">
        <f t="shared" si="5"/>
        <v>4.1262626262626263</v>
      </c>
      <c r="S30" s="38"/>
      <c r="U30" s="18" t="s">
        <v>78</v>
      </c>
      <c r="V30" s="28" t="s">
        <v>79</v>
      </c>
      <c r="W30" s="10">
        <v>5.0999999999999996</v>
      </c>
      <c r="X30" s="10" t="s">
        <v>15</v>
      </c>
      <c r="Y30" s="10" t="s">
        <v>76</v>
      </c>
      <c r="Z30" s="111">
        <f t="shared" si="6"/>
        <v>1246</v>
      </c>
      <c r="AA30" s="112">
        <f t="shared" si="7"/>
        <v>5250</v>
      </c>
      <c r="AB30" s="113">
        <f t="shared" si="8"/>
        <v>4.213483146067416</v>
      </c>
      <c r="AC30" s="7">
        <v>497</v>
      </c>
      <c r="AD30" s="26">
        <v>1959</v>
      </c>
      <c r="AE30" s="38">
        <f t="shared" si="9"/>
        <v>3.9416498993963782</v>
      </c>
      <c r="AF30" s="77">
        <v>339</v>
      </c>
      <c r="AG30" s="39">
        <v>1419</v>
      </c>
      <c r="AH30" s="11">
        <f t="shared" si="10"/>
        <v>4.1858407079646014</v>
      </c>
      <c r="AI30" s="52">
        <v>197</v>
      </c>
      <c r="AJ30" s="51">
        <v>900</v>
      </c>
      <c r="AK30" s="57">
        <f t="shared" si="11"/>
        <v>4.5685279187817258</v>
      </c>
      <c r="AL30" s="33">
        <v>156</v>
      </c>
      <c r="AM30" s="39">
        <v>692</v>
      </c>
      <c r="AN30" s="11">
        <f t="shared" si="13"/>
        <v>4.4358974358974361</v>
      </c>
      <c r="AO30" s="6">
        <v>57</v>
      </c>
      <c r="AP30" s="39">
        <v>280</v>
      </c>
      <c r="AQ30" s="38">
        <f t="shared" si="12"/>
        <v>4.9122807017543861</v>
      </c>
      <c r="AR30" s="33"/>
      <c r="AS30" s="39"/>
      <c r="AT30" s="11"/>
      <c r="AU30" s="6"/>
      <c r="AV30" s="7"/>
      <c r="AW30" s="11"/>
      <c r="AX30" s="6"/>
      <c r="AY30" s="7"/>
      <c r="AZ30" s="8"/>
    </row>
    <row r="31" spans="2:52">
      <c r="B31" s="18" t="s">
        <v>81</v>
      </c>
      <c r="C31" s="28" t="s">
        <v>82</v>
      </c>
      <c r="D31" s="10">
        <v>7</v>
      </c>
      <c r="E31" s="10" t="s">
        <v>24</v>
      </c>
      <c r="F31" s="10" t="s">
        <v>83</v>
      </c>
      <c r="G31" s="92">
        <f t="shared" si="0"/>
        <v>722</v>
      </c>
      <c r="H31" s="93">
        <f t="shared" si="1"/>
        <v>2918</v>
      </c>
      <c r="I31" s="94">
        <f t="shared" si="19"/>
        <v>4.0415512465373959</v>
      </c>
      <c r="J31" s="7"/>
      <c r="K31" s="7"/>
      <c r="L31" s="38"/>
      <c r="M31" s="7"/>
      <c r="N31" s="28"/>
      <c r="O31" s="38"/>
      <c r="P31" s="6"/>
      <c r="Q31" s="28"/>
      <c r="R31" s="11"/>
      <c r="S31" s="38"/>
      <c r="U31" s="18" t="s">
        <v>81</v>
      </c>
      <c r="V31" s="28" t="s">
        <v>82</v>
      </c>
      <c r="W31" s="10">
        <v>7</v>
      </c>
      <c r="X31" s="10" t="s">
        <v>24</v>
      </c>
      <c r="Y31" s="10" t="s">
        <v>83</v>
      </c>
      <c r="Z31" s="111">
        <f t="shared" si="6"/>
        <v>623</v>
      </c>
      <c r="AA31" s="112">
        <f t="shared" si="7"/>
        <v>2489</v>
      </c>
      <c r="AB31" s="113">
        <f t="shared" si="8"/>
        <v>3.9951845906902088</v>
      </c>
      <c r="AC31" s="7"/>
      <c r="AD31" s="26"/>
      <c r="AE31" s="38"/>
      <c r="AF31" s="77">
        <v>258</v>
      </c>
      <c r="AG31" s="39">
        <v>1057</v>
      </c>
      <c r="AH31" s="11">
        <f t="shared" si="10"/>
        <v>4.0968992248062017</v>
      </c>
      <c r="AI31" s="52">
        <v>175</v>
      </c>
      <c r="AJ31" s="51">
        <v>828</v>
      </c>
      <c r="AK31" s="57">
        <f t="shared" si="11"/>
        <v>4.7314285714285713</v>
      </c>
      <c r="AL31" s="33">
        <v>99</v>
      </c>
      <c r="AM31" s="39">
        <v>429</v>
      </c>
      <c r="AN31" s="11">
        <f t="shared" si="13"/>
        <v>4.333333333333333</v>
      </c>
      <c r="AO31" s="6">
        <v>91</v>
      </c>
      <c r="AP31" s="39">
        <v>175</v>
      </c>
      <c r="AQ31" s="38">
        <f t="shared" si="12"/>
        <v>1.9230769230769231</v>
      </c>
      <c r="AR31" s="33"/>
      <c r="AS31" s="39"/>
      <c r="AT31" s="11"/>
      <c r="AU31" s="6"/>
      <c r="AV31" s="28"/>
      <c r="AW31" s="11"/>
      <c r="AX31" s="6"/>
      <c r="AY31" s="7"/>
      <c r="AZ31" s="8"/>
    </row>
    <row r="32" spans="2:52">
      <c r="B32" s="18" t="s">
        <v>84</v>
      </c>
      <c r="C32" s="28" t="s">
        <v>33</v>
      </c>
      <c r="D32" s="10">
        <v>8</v>
      </c>
      <c r="E32" s="10" t="s">
        <v>48</v>
      </c>
      <c r="F32" s="10" t="s">
        <v>85</v>
      </c>
      <c r="G32" s="92">
        <f t="shared" si="0"/>
        <v>718</v>
      </c>
      <c r="H32" s="93">
        <f t="shared" si="1"/>
        <v>2856</v>
      </c>
      <c r="I32" s="94">
        <f t="shared" si="19"/>
        <v>3.9777158774373258</v>
      </c>
      <c r="J32" s="7"/>
      <c r="K32" s="7"/>
      <c r="L32" s="11"/>
      <c r="M32" s="7"/>
      <c r="N32" s="28"/>
      <c r="O32" s="38"/>
      <c r="P32" s="6"/>
      <c r="Q32" s="28"/>
      <c r="R32" s="11"/>
      <c r="S32" s="38"/>
      <c r="U32" s="18" t="s">
        <v>84</v>
      </c>
      <c r="V32" s="28" t="s">
        <v>33</v>
      </c>
      <c r="W32" s="10">
        <v>8</v>
      </c>
      <c r="X32" s="10" t="s">
        <v>48</v>
      </c>
      <c r="Y32" s="10" t="s">
        <v>85</v>
      </c>
      <c r="Z32" s="111">
        <f t="shared" si="6"/>
        <v>652</v>
      </c>
      <c r="AA32" s="112">
        <f t="shared" si="7"/>
        <v>2679</v>
      </c>
      <c r="AB32" s="113">
        <f t="shared" si="8"/>
        <v>4.1088957055214728</v>
      </c>
      <c r="AC32" s="7"/>
      <c r="AD32" s="26"/>
      <c r="AE32" s="38"/>
      <c r="AF32" s="77">
        <v>384</v>
      </c>
      <c r="AG32" s="39">
        <v>1640</v>
      </c>
      <c r="AH32" s="11">
        <f t="shared" si="10"/>
        <v>4.270833333333333</v>
      </c>
      <c r="AI32" s="52">
        <v>175</v>
      </c>
      <c r="AJ32" s="51">
        <v>768</v>
      </c>
      <c r="AK32" s="57">
        <f t="shared" si="11"/>
        <v>4.3885714285714288</v>
      </c>
      <c r="AL32" s="33">
        <v>66</v>
      </c>
      <c r="AM32" s="39">
        <v>177</v>
      </c>
      <c r="AN32" s="11">
        <f t="shared" si="13"/>
        <v>2.6818181818181817</v>
      </c>
      <c r="AO32" s="6">
        <v>27</v>
      </c>
      <c r="AP32" s="39">
        <v>94</v>
      </c>
      <c r="AQ32" s="38">
        <f t="shared" si="12"/>
        <v>3.4814814814814814</v>
      </c>
      <c r="AR32" s="33"/>
      <c r="AS32" s="39"/>
      <c r="AT32" s="11"/>
      <c r="AU32" s="6"/>
      <c r="AV32" s="7"/>
      <c r="AW32" s="11"/>
      <c r="AX32" s="6"/>
      <c r="AY32" s="7"/>
      <c r="AZ32" s="8"/>
    </row>
    <row r="33" spans="2:52">
      <c r="B33" s="18" t="s">
        <v>90</v>
      </c>
      <c r="C33" s="28" t="s">
        <v>58</v>
      </c>
      <c r="D33" s="10">
        <v>5</v>
      </c>
      <c r="E33" s="10" t="s">
        <v>24</v>
      </c>
      <c r="F33" s="10" t="s">
        <v>72</v>
      </c>
      <c r="G33" s="92">
        <f t="shared" si="0"/>
        <v>923</v>
      </c>
      <c r="H33" s="93">
        <f t="shared" si="1"/>
        <v>4507</v>
      </c>
      <c r="I33" s="94">
        <f t="shared" si="19"/>
        <v>4.882990249187432</v>
      </c>
      <c r="J33" s="7"/>
      <c r="K33" s="7"/>
      <c r="L33" s="11"/>
      <c r="M33" s="7"/>
      <c r="N33" s="28"/>
      <c r="O33" s="38"/>
      <c r="P33" s="6"/>
      <c r="Q33" s="28"/>
      <c r="R33" s="11"/>
      <c r="S33" s="38"/>
      <c r="U33" s="18" t="s">
        <v>90</v>
      </c>
      <c r="V33" s="28" t="s">
        <v>58</v>
      </c>
      <c r="W33" s="10">
        <v>5</v>
      </c>
      <c r="X33" s="10" t="s">
        <v>24</v>
      </c>
      <c r="Y33" s="10" t="s">
        <v>72</v>
      </c>
      <c r="Z33" s="111">
        <f t="shared" si="6"/>
        <v>706</v>
      </c>
      <c r="AA33" s="112">
        <f t="shared" si="7"/>
        <v>3403</v>
      </c>
      <c r="AB33" s="113">
        <f t="shared" si="8"/>
        <v>4.8201133144475925</v>
      </c>
      <c r="AC33" s="7"/>
      <c r="AD33" s="26"/>
      <c r="AE33" s="38"/>
      <c r="AF33" s="77"/>
      <c r="AG33" s="39"/>
      <c r="AH33" s="11"/>
      <c r="AI33" s="52">
        <v>300</v>
      </c>
      <c r="AJ33" s="51">
        <v>1614</v>
      </c>
      <c r="AK33" s="57">
        <f t="shared" si="11"/>
        <v>5.38</v>
      </c>
      <c r="AL33" s="33">
        <v>217</v>
      </c>
      <c r="AM33" s="39">
        <v>1104</v>
      </c>
      <c r="AN33" s="11">
        <f t="shared" si="13"/>
        <v>5.0875576036866361</v>
      </c>
      <c r="AO33" s="6">
        <v>189</v>
      </c>
      <c r="AP33" s="39">
        <v>685</v>
      </c>
      <c r="AQ33" s="38">
        <f t="shared" si="12"/>
        <v>3.6243386243386242</v>
      </c>
      <c r="AR33" s="33"/>
      <c r="AS33" s="39"/>
      <c r="AT33" s="11"/>
      <c r="AU33" s="6"/>
      <c r="AV33" s="28"/>
      <c r="AW33" s="11"/>
      <c r="AX33" s="6"/>
      <c r="AY33" s="7"/>
      <c r="AZ33" s="8"/>
    </row>
    <row r="34" spans="2:52">
      <c r="B34" s="18" t="s">
        <v>95</v>
      </c>
      <c r="C34" s="28" t="s">
        <v>58</v>
      </c>
      <c r="D34" s="10">
        <v>5</v>
      </c>
      <c r="E34" s="10" t="s">
        <v>24</v>
      </c>
      <c r="F34" s="10" t="s">
        <v>83</v>
      </c>
      <c r="G34" s="92">
        <f t="shared" si="0"/>
        <v>329</v>
      </c>
      <c r="H34" s="93">
        <f t="shared" si="1"/>
        <v>1228</v>
      </c>
      <c r="I34" s="94">
        <f t="shared" si="19"/>
        <v>3.7325227963525838</v>
      </c>
      <c r="J34" s="7"/>
      <c r="K34" s="7"/>
      <c r="L34" s="11"/>
      <c r="M34" s="7"/>
      <c r="N34" s="28"/>
      <c r="O34" s="38"/>
      <c r="P34" s="6"/>
      <c r="Q34" s="28"/>
      <c r="R34" s="11"/>
      <c r="S34" s="38"/>
      <c r="U34" s="18" t="s">
        <v>95</v>
      </c>
      <c r="V34" s="28" t="s">
        <v>58</v>
      </c>
      <c r="W34" s="10">
        <v>5</v>
      </c>
      <c r="X34" s="10" t="s">
        <v>24</v>
      </c>
      <c r="Y34" s="10" t="s">
        <v>83</v>
      </c>
      <c r="Z34" s="111">
        <f t="shared" si="6"/>
        <v>285</v>
      </c>
      <c r="AA34" s="112">
        <f t="shared" si="7"/>
        <v>1067</v>
      </c>
      <c r="AB34" s="113">
        <f t="shared" si="8"/>
        <v>3.7438596491228071</v>
      </c>
      <c r="AC34" s="7"/>
      <c r="AD34" s="26"/>
      <c r="AE34" s="38"/>
      <c r="AF34" s="77">
        <v>92</v>
      </c>
      <c r="AG34" s="39">
        <v>361</v>
      </c>
      <c r="AH34" s="11">
        <f t="shared" si="10"/>
        <v>3.9239130434782608</v>
      </c>
      <c r="AI34" s="52">
        <v>137</v>
      </c>
      <c r="AJ34" s="51">
        <v>507</v>
      </c>
      <c r="AK34" s="57">
        <f t="shared" si="11"/>
        <v>3.7007299270072993</v>
      </c>
      <c r="AL34" s="33">
        <v>44</v>
      </c>
      <c r="AM34" s="39">
        <v>161</v>
      </c>
      <c r="AN34" s="11">
        <f t="shared" si="13"/>
        <v>3.6590909090909092</v>
      </c>
      <c r="AO34" s="6">
        <v>12</v>
      </c>
      <c r="AP34" s="39">
        <v>38</v>
      </c>
      <c r="AQ34" s="38">
        <f t="shared" si="12"/>
        <v>3.1666666666666665</v>
      </c>
      <c r="AR34" s="33"/>
      <c r="AS34" s="39"/>
      <c r="AT34" s="11"/>
      <c r="AU34" s="6"/>
      <c r="AV34" s="28"/>
      <c r="AW34" s="11"/>
      <c r="AX34" s="6"/>
      <c r="AY34" s="7"/>
      <c r="AZ34" s="8"/>
    </row>
    <row r="35" spans="2:52">
      <c r="B35" s="18" t="s">
        <v>100</v>
      </c>
      <c r="C35" s="28" t="s">
        <v>33</v>
      </c>
      <c r="D35" s="10">
        <v>11.2</v>
      </c>
      <c r="E35" s="10" t="s">
        <v>48</v>
      </c>
      <c r="F35" s="10" t="s">
        <v>68</v>
      </c>
      <c r="G35" s="92">
        <f t="shared" si="0"/>
        <v>58</v>
      </c>
      <c r="H35" s="93">
        <f t="shared" si="1"/>
        <v>228</v>
      </c>
      <c r="I35" s="94">
        <f t="shared" si="19"/>
        <v>3.9310344827586206</v>
      </c>
      <c r="J35" s="7"/>
      <c r="K35" s="7"/>
      <c r="L35" s="11"/>
      <c r="M35" s="7"/>
      <c r="N35" s="28"/>
      <c r="O35" s="38"/>
      <c r="P35" s="6"/>
      <c r="Q35" s="28"/>
      <c r="R35" s="11"/>
      <c r="S35" s="38"/>
      <c r="U35" s="18" t="s">
        <v>100</v>
      </c>
      <c r="V35" s="28" t="s">
        <v>33</v>
      </c>
      <c r="W35" s="10">
        <v>11.2</v>
      </c>
      <c r="X35" s="10" t="s">
        <v>48</v>
      </c>
      <c r="Y35" s="10" t="s">
        <v>68</v>
      </c>
      <c r="Z35" s="111">
        <f t="shared" si="6"/>
        <v>58</v>
      </c>
      <c r="AA35" s="112">
        <f t="shared" si="7"/>
        <v>228</v>
      </c>
      <c r="AB35" s="113">
        <f t="shared" si="8"/>
        <v>3.9310344827586206</v>
      </c>
      <c r="AC35" s="7"/>
      <c r="AD35" s="26"/>
      <c r="AE35" s="38"/>
      <c r="AF35" s="78"/>
      <c r="AG35" s="39"/>
      <c r="AH35" s="11"/>
      <c r="AI35" s="52"/>
      <c r="AJ35" s="51"/>
      <c r="AK35" s="57"/>
      <c r="AL35" s="33"/>
      <c r="AM35" s="39"/>
      <c r="AN35" s="11"/>
      <c r="AO35" s="6">
        <v>58</v>
      </c>
      <c r="AP35" s="39">
        <v>228</v>
      </c>
      <c r="AQ35" s="38">
        <f t="shared" si="12"/>
        <v>3.9310344827586206</v>
      </c>
      <c r="AR35" s="33"/>
      <c r="AS35" s="39"/>
      <c r="AT35" s="11"/>
      <c r="AU35" s="6"/>
      <c r="AV35" s="7"/>
      <c r="AW35" s="11"/>
      <c r="AX35" s="6"/>
      <c r="AY35" s="7"/>
      <c r="AZ35" s="8"/>
    </row>
    <row r="36" spans="2:52">
      <c r="B36" s="18" t="s">
        <v>101</v>
      </c>
      <c r="C36" s="28" t="s">
        <v>4</v>
      </c>
      <c r="D36" s="10">
        <v>5</v>
      </c>
      <c r="E36" s="10" t="s">
        <v>24</v>
      </c>
      <c r="F36" s="10" t="s">
        <v>99</v>
      </c>
      <c r="G36" s="92">
        <f t="shared" si="0"/>
        <v>27</v>
      </c>
      <c r="H36" s="93">
        <f t="shared" si="1"/>
        <v>93</v>
      </c>
      <c r="I36" s="94">
        <f t="shared" si="19"/>
        <v>3.4444444444444446</v>
      </c>
      <c r="J36" s="7"/>
      <c r="K36" s="7"/>
      <c r="L36" s="11"/>
      <c r="M36" s="7"/>
      <c r="N36" s="28"/>
      <c r="O36" s="38"/>
      <c r="P36" s="6"/>
      <c r="Q36" s="28"/>
      <c r="R36" s="11"/>
      <c r="S36" s="38"/>
      <c r="U36" s="18" t="s">
        <v>101</v>
      </c>
      <c r="V36" s="28" t="s">
        <v>4</v>
      </c>
      <c r="W36" s="10">
        <v>5</v>
      </c>
      <c r="X36" s="10" t="s">
        <v>24</v>
      </c>
      <c r="Y36" s="10" t="s">
        <v>140</v>
      </c>
      <c r="Z36" s="111">
        <f t="shared" si="6"/>
        <v>27</v>
      </c>
      <c r="AA36" s="112">
        <f t="shared" si="7"/>
        <v>93</v>
      </c>
      <c r="AB36" s="113">
        <f t="shared" si="8"/>
        <v>3.4444444444444446</v>
      </c>
      <c r="AC36" s="7"/>
      <c r="AD36" s="26"/>
      <c r="AE36" s="38"/>
      <c r="AF36" s="78"/>
      <c r="AG36" s="39"/>
      <c r="AH36" s="11"/>
      <c r="AI36" s="52"/>
      <c r="AJ36" s="51"/>
      <c r="AK36" s="57"/>
      <c r="AL36" s="33"/>
      <c r="AM36" s="39"/>
      <c r="AN36" s="11"/>
      <c r="AO36" s="6">
        <v>27</v>
      </c>
      <c r="AP36" s="39">
        <v>93</v>
      </c>
      <c r="AQ36" s="38">
        <f t="shared" si="12"/>
        <v>3.4444444444444446</v>
      </c>
      <c r="AR36" s="33"/>
      <c r="AS36" s="39"/>
      <c r="AT36" s="11"/>
      <c r="AU36" s="6"/>
      <c r="AV36" s="28"/>
      <c r="AW36" s="11"/>
      <c r="AX36" s="6"/>
      <c r="AY36" s="7"/>
      <c r="AZ36" s="8"/>
    </row>
    <row r="37" spans="2:52">
      <c r="B37" s="18" t="s">
        <v>103</v>
      </c>
      <c r="C37" s="28" t="s">
        <v>102</v>
      </c>
      <c r="D37" s="10"/>
      <c r="E37" s="10"/>
      <c r="F37" s="10"/>
      <c r="G37" s="92"/>
      <c r="H37" s="93"/>
      <c r="I37" s="94"/>
      <c r="J37" s="7"/>
      <c r="K37" s="7"/>
      <c r="L37" s="11"/>
      <c r="M37" s="7"/>
      <c r="N37" s="28"/>
      <c r="O37" s="38"/>
      <c r="P37" s="6"/>
      <c r="Q37" s="28"/>
      <c r="R37" s="11"/>
      <c r="S37" s="38"/>
      <c r="U37" s="18" t="s">
        <v>103</v>
      </c>
      <c r="V37" s="28" t="s">
        <v>102</v>
      </c>
      <c r="W37" s="10"/>
      <c r="X37" s="10"/>
      <c r="Y37" s="10"/>
      <c r="Z37" s="111">
        <f t="shared" si="6"/>
        <v>0</v>
      </c>
      <c r="AA37" s="112">
        <f t="shared" si="7"/>
        <v>0</v>
      </c>
      <c r="AB37" s="113"/>
      <c r="AC37" s="7"/>
      <c r="AD37" s="26"/>
      <c r="AE37" s="38"/>
      <c r="AF37" s="78"/>
      <c r="AG37" s="39"/>
      <c r="AH37" s="11"/>
      <c r="AI37" s="52"/>
      <c r="AJ37" s="51"/>
      <c r="AK37" s="57"/>
      <c r="AL37" s="33"/>
      <c r="AM37" s="39"/>
      <c r="AN37" s="11"/>
      <c r="AO37" s="6"/>
      <c r="AP37" s="39"/>
      <c r="AQ37" s="38"/>
      <c r="AR37" s="33"/>
      <c r="AS37" s="39"/>
      <c r="AT37" s="11"/>
      <c r="AU37" s="6"/>
      <c r="AV37" s="7"/>
      <c r="AW37" s="11"/>
      <c r="AX37" s="6"/>
      <c r="AY37" s="7"/>
      <c r="AZ37" s="8"/>
    </row>
    <row r="38" spans="2:52">
      <c r="B38" s="18" t="s">
        <v>105</v>
      </c>
      <c r="C38" s="28" t="s">
        <v>57</v>
      </c>
      <c r="D38" s="10">
        <v>5</v>
      </c>
      <c r="E38" s="10" t="s">
        <v>24</v>
      </c>
      <c r="F38" s="10" t="s">
        <v>110</v>
      </c>
      <c r="G38" s="92"/>
      <c r="H38" s="93"/>
      <c r="I38" s="94"/>
      <c r="J38" s="7"/>
      <c r="K38" s="7"/>
      <c r="L38" s="11"/>
      <c r="M38" s="7"/>
      <c r="N38" s="28"/>
      <c r="O38" s="38"/>
      <c r="P38" s="6"/>
      <c r="Q38" s="28"/>
      <c r="R38" s="11"/>
      <c r="S38" s="38"/>
      <c r="U38" s="18" t="s">
        <v>105</v>
      </c>
      <c r="V38" s="28" t="s">
        <v>57</v>
      </c>
      <c r="W38" s="10">
        <v>5</v>
      </c>
      <c r="X38" s="10" t="s">
        <v>24</v>
      </c>
      <c r="Y38" s="10" t="s">
        <v>110</v>
      </c>
      <c r="Z38" s="111">
        <f t="shared" si="6"/>
        <v>0</v>
      </c>
      <c r="AA38" s="112">
        <f t="shared" si="7"/>
        <v>0</v>
      </c>
      <c r="AB38" s="113" t="e">
        <f t="shared" si="8"/>
        <v>#DIV/0!</v>
      </c>
      <c r="AC38" s="7"/>
      <c r="AD38" s="26"/>
      <c r="AE38" s="38"/>
      <c r="AF38" s="78"/>
      <c r="AG38" s="39"/>
      <c r="AH38" s="11"/>
      <c r="AI38" s="52"/>
      <c r="AJ38" s="51"/>
      <c r="AK38" s="57"/>
      <c r="AL38" s="33"/>
      <c r="AM38" s="39"/>
      <c r="AN38" s="11"/>
      <c r="AO38" s="6"/>
      <c r="AP38" s="39"/>
      <c r="AQ38" s="38"/>
      <c r="AR38" s="33"/>
      <c r="AS38" s="39"/>
      <c r="AT38" s="11"/>
      <c r="AU38" s="6"/>
      <c r="AV38" s="28"/>
      <c r="AW38" s="11"/>
      <c r="AX38" s="6"/>
      <c r="AY38" s="7"/>
      <c r="AZ38" s="8"/>
    </row>
    <row r="39" spans="2:52">
      <c r="G39" s="92"/>
      <c r="H39" s="93"/>
      <c r="I39" s="94"/>
      <c r="J39" s="7"/>
      <c r="K39" s="7"/>
      <c r="L39" s="11"/>
      <c r="M39" s="7"/>
      <c r="N39" s="28"/>
      <c r="O39" s="38"/>
      <c r="P39" s="6"/>
      <c r="Q39" s="28"/>
      <c r="R39" s="11"/>
      <c r="S39" s="38"/>
      <c r="U39" s="37" t="s">
        <v>137</v>
      </c>
      <c r="V39" s="28" t="s">
        <v>23</v>
      </c>
      <c r="W39" s="26">
        <v>7.5</v>
      </c>
      <c r="X39" s="26" t="s">
        <v>48</v>
      </c>
      <c r="Y39" s="26" t="s">
        <v>83</v>
      </c>
      <c r="Z39" s="111">
        <f t="shared" si="6"/>
        <v>0</v>
      </c>
      <c r="AA39" s="112">
        <f t="shared" si="7"/>
        <v>0</v>
      </c>
      <c r="AB39" s="113" t="e">
        <f t="shared" si="8"/>
        <v>#DIV/0!</v>
      </c>
      <c r="AR39" s="6"/>
      <c r="AS39" s="7"/>
      <c r="AT39" s="8"/>
      <c r="AU39" s="6"/>
      <c r="AV39" s="7"/>
      <c r="AW39" s="11"/>
      <c r="AX39" s="6"/>
      <c r="AY39" s="7"/>
      <c r="AZ39" s="8"/>
    </row>
    <row r="40" spans="2:52">
      <c r="B40" s="18" t="s">
        <v>112</v>
      </c>
      <c r="C40" s="28" t="s">
        <v>113</v>
      </c>
      <c r="D40" s="10">
        <v>5</v>
      </c>
      <c r="E40" s="10" t="s">
        <v>24</v>
      </c>
      <c r="F40" s="10" t="s">
        <v>72</v>
      </c>
      <c r="G40" s="92"/>
      <c r="H40" s="93"/>
      <c r="I40" s="94"/>
      <c r="J40" s="7"/>
      <c r="K40" s="7"/>
      <c r="L40" s="11"/>
      <c r="M40" s="7"/>
      <c r="N40" s="28"/>
      <c r="O40" s="38"/>
      <c r="P40" s="6"/>
      <c r="Q40" s="28"/>
      <c r="R40" s="11"/>
      <c r="S40" s="38"/>
      <c r="U40" s="18" t="s">
        <v>112</v>
      </c>
      <c r="V40" s="28" t="s">
        <v>113</v>
      </c>
      <c r="W40" s="10">
        <v>5</v>
      </c>
      <c r="X40" s="10" t="s">
        <v>24</v>
      </c>
      <c r="Y40" s="10" t="s">
        <v>70</v>
      </c>
      <c r="Z40" s="111">
        <f t="shared" si="6"/>
        <v>0</v>
      </c>
      <c r="AA40" s="112">
        <f t="shared" si="7"/>
        <v>0</v>
      </c>
      <c r="AB40" s="113" t="e">
        <f t="shared" si="8"/>
        <v>#DIV/0!</v>
      </c>
      <c r="AC40" s="7"/>
      <c r="AD40" s="26"/>
      <c r="AE40" s="38"/>
      <c r="AF40" s="78"/>
      <c r="AG40" s="39"/>
      <c r="AH40" s="11"/>
      <c r="AI40" s="52"/>
      <c r="AJ40" s="51"/>
      <c r="AK40" s="57"/>
      <c r="AL40" s="33"/>
      <c r="AM40" s="39"/>
      <c r="AN40" s="11"/>
      <c r="AO40" s="6"/>
      <c r="AP40" s="39"/>
      <c r="AQ40" s="38"/>
      <c r="AR40" s="33"/>
      <c r="AS40" s="39"/>
      <c r="AT40" s="11"/>
      <c r="AU40" s="6"/>
      <c r="AV40" s="28"/>
      <c r="AW40" s="11"/>
      <c r="AX40" s="6"/>
      <c r="AY40" s="7"/>
      <c r="AZ40" s="8"/>
    </row>
    <row r="41" spans="2:52">
      <c r="B41" s="18" t="s">
        <v>114</v>
      </c>
      <c r="C41" s="28" t="s">
        <v>23</v>
      </c>
      <c r="D41" s="10">
        <v>5</v>
      </c>
      <c r="E41" s="10" t="s">
        <v>24</v>
      </c>
      <c r="F41" s="10" t="s">
        <v>76</v>
      </c>
      <c r="G41" s="92"/>
      <c r="H41" s="93"/>
      <c r="I41" s="94"/>
      <c r="J41" s="7"/>
      <c r="K41" s="7"/>
      <c r="L41" s="11"/>
      <c r="M41" s="7"/>
      <c r="N41" s="28"/>
      <c r="O41" s="38"/>
      <c r="P41" s="6"/>
      <c r="Q41" s="28"/>
      <c r="R41" s="11"/>
      <c r="S41" s="38"/>
      <c r="U41" s="18" t="s">
        <v>114</v>
      </c>
      <c r="V41" s="28" t="s">
        <v>23</v>
      </c>
      <c r="W41" s="10">
        <v>5</v>
      </c>
      <c r="X41" s="10" t="s">
        <v>24</v>
      </c>
      <c r="Y41" s="10" t="s">
        <v>76</v>
      </c>
      <c r="Z41" s="111">
        <f t="shared" si="6"/>
        <v>0</v>
      </c>
      <c r="AA41" s="112">
        <f t="shared" si="7"/>
        <v>0</v>
      </c>
      <c r="AB41" s="113" t="e">
        <f t="shared" si="8"/>
        <v>#DIV/0!</v>
      </c>
      <c r="AC41" s="7"/>
      <c r="AD41" s="26"/>
      <c r="AE41" s="38"/>
      <c r="AF41" s="78"/>
      <c r="AG41" s="39"/>
      <c r="AH41" s="11"/>
      <c r="AI41" s="52"/>
      <c r="AJ41" s="51"/>
      <c r="AK41" s="57"/>
      <c r="AL41" s="33"/>
      <c r="AM41" s="39"/>
      <c r="AN41" s="11"/>
      <c r="AO41" s="6"/>
      <c r="AP41" s="39"/>
      <c r="AQ41" s="38"/>
      <c r="AR41" s="33"/>
      <c r="AS41" s="39"/>
      <c r="AT41" s="11"/>
      <c r="AU41" s="6"/>
      <c r="AV41" s="7"/>
      <c r="AW41" s="11"/>
      <c r="AX41" s="6"/>
      <c r="AY41" s="7"/>
      <c r="AZ41" s="8"/>
    </row>
    <row r="42" spans="2:52" ht="16" thickBot="1">
      <c r="B42" s="18"/>
      <c r="C42" s="28"/>
      <c r="D42" s="10"/>
      <c r="E42" s="10"/>
      <c r="F42" s="10"/>
      <c r="G42" s="92"/>
      <c r="H42" s="93"/>
      <c r="I42" s="94"/>
      <c r="J42" s="7"/>
      <c r="K42" s="7"/>
      <c r="L42" s="11"/>
      <c r="M42" s="7"/>
      <c r="N42" s="28"/>
      <c r="O42" s="38"/>
      <c r="P42" s="6"/>
      <c r="Q42" s="28"/>
      <c r="R42" s="11"/>
      <c r="S42" s="38"/>
      <c r="U42" s="18" t="s">
        <v>138</v>
      </c>
      <c r="V42" s="28" t="s">
        <v>139</v>
      </c>
      <c r="W42" s="10">
        <v>6</v>
      </c>
      <c r="X42" s="10" t="s">
        <v>24</v>
      </c>
      <c r="Y42" s="10" t="s">
        <v>76</v>
      </c>
      <c r="Z42" s="111">
        <f t="shared" si="6"/>
        <v>0</v>
      </c>
      <c r="AA42" s="112">
        <f t="shared" si="7"/>
        <v>0</v>
      </c>
      <c r="AB42" s="113" t="e">
        <f t="shared" si="8"/>
        <v>#DIV/0!</v>
      </c>
      <c r="AC42" s="7"/>
      <c r="AD42" s="26"/>
      <c r="AE42" s="38"/>
      <c r="AF42" s="78"/>
      <c r="AG42" s="39"/>
      <c r="AH42" s="11"/>
      <c r="AI42" s="52"/>
      <c r="AJ42" s="51"/>
      <c r="AK42" s="57"/>
      <c r="AL42" s="33"/>
      <c r="AM42" s="39"/>
      <c r="AN42" s="11"/>
      <c r="AO42" s="6"/>
      <c r="AP42" s="39"/>
      <c r="AQ42" s="38"/>
      <c r="AR42" s="33"/>
      <c r="AS42" s="39"/>
      <c r="AT42" s="11"/>
      <c r="AU42" s="65"/>
      <c r="AV42" s="12"/>
      <c r="AW42" s="11"/>
      <c r="AX42" s="65"/>
      <c r="AY42" s="12"/>
      <c r="AZ42" s="13"/>
    </row>
    <row r="43" spans="2:52" ht="16" thickBot="1">
      <c r="B43" s="18"/>
      <c r="C43" s="85" t="s">
        <v>106</v>
      </c>
      <c r="D43" s="7"/>
      <c r="E43" s="7"/>
      <c r="F43" s="7"/>
      <c r="G43" s="125">
        <f>SUM(G17:G38)</f>
        <v>38242</v>
      </c>
      <c r="H43" s="119">
        <f>SUM(H17:H38)</f>
        <v>162963</v>
      </c>
      <c r="I43" s="126">
        <f>+H43/G43</f>
        <v>4.2613618534595474</v>
      </c>
      <c r="J43" s="44">
        <f>SUM(J17:J34)</f>
        <v>1190</v>
      </c>
      <c r="K43" s="44">
        <f>SUM(K17:K34)</f>
        <v>5752</v>
      </c>
      <c r="L43" s="70">
        <f>+K43/J43</f>
        <v>4.833613445378151</v>
      </c>
      <c r="M43" s="44">
        <f>SUM(M17:M34)</f>
        <v>4633</v>
      </c>
      <c r="N43" s="44">
        <f>SUM(N17:N34)</f>
        <v>20322</v>
      </c>
      <c r="O43" s="58">
        <f>+N43/M43</f>
        <v>4.3863587308439458</v>
      </c>
      <c r="P43" s="43">
        <f>SUM(P17:P34)</f>
        <v>5782</v>
      </c>
      <c r="Q43" s="44">
        <f>SUM(Q17:Q34)</f>
        <v>24434</v>
      </c>
      <c r="R43" s="70">
        <f>+Q43/P43</f>
        <v>4.2258734002075409</v>
      </c>
      <c r="S43" s="58"/>
      <c r="U43" s="18"/>
      <c r="V43" s="85" t="s">
        <v>106</v>
      </c>
      <c r="W43" s="7"/>
      <c r="X43" s="7"/>
      <c r="Y43" s="7"/>
      <c r="Z43" s="115">
        <f t="shared" si="6"/>
        <v>24058</v>
      </c>
      <c r="AA43" s="116">
        <f t="shared" si="7"/>
        <v>100692</v>
      </c>
      <c r="AB43" s="117">
        <f t="shared" si="8"/>
        <v>4.1853853188128687</v>
      </c>
      <c r="AC43" s="44">
        <f>SUM(AC17:AC34)</f>
        <v>8723</v>
      </c>
      <c r="AD43" s="44">
        <f>SUM(AD17:AD34)</f>
        <v>32971</v>
      </c>
      <c r="AE43" s="45">
        <f>+AD43/AC43</f>
        <v>3.7797775994497305</v>
      </c>
      <c r="AF43" s="79">
        <f>SUM(AF17:AF34)</f>
        <v>6729</v>
      </c>
      <c r="AG43" s="55">
        <f>SUM(AG17:AG34)</f>
        <v>28391</v>
      </c>
      <c r="AH43" s="46">
        <f>+AG43/AF43</f>
        <v>4.2192004755535741</v>
      </c>
      <c r="AI43" s="53">
        <f>SUM(AI17:AI34)</f>
        <v>4273</v>
      </c>
      <c r="AJ43" s="54">
        <f>SUM(AJ17:AJ34)</f>
        <v>20531</v>
      </c>
      <c r="AK43" s="58">
        <f>+AJ43/AI43</f>
        <v>4.8048209688743269</v>
      </c>
      <c r="AL43" s="59">
        <f>SUM(AL17:AL34)</f>
        <v>2579</v>
      </c>
      <c r="AM43" s="55">
        <f>SUM(AM17:AM34)</f>
        <v>11763</v>
      </c>
      <c r="AN43" s="60">
        <f>+AM43/AL43</f>
        <v>4.5610701822411785</v>
      </c>
      <c r="AO43" s="59">
        <f>SUM(AO17:AO38)</f>
        <v>1754</v>
      </c>
      <c r="AP43" s="55">
        <f>SUM(AP17:AP38)</f>
        <v>7036</v>
      </c>
      <c r="AQ43" s="62">
        <f>+AP43/AO43</f>
        <v>4.0114025085518819</v>
      </c>
      <c r="AR43" s="59"/>
      <c r="AS43" s="55"/>
      <c r="AT43" s="60"/>
      <c r="AU43" s="43"/>
      <c r="AV43" s="44"/>
      <c r="AW43" s="44"/>
      <c r="AX43" s="43"/>
      <c r="AY43" s="44"/>
      <c r="AZ43" s="98"/>
    </row>
    <row r="44" spans="2:52">
      <c r="B44" s="18"/>
      <c r="C44" s="7"/>
      <c r="D44" s="7"/>
      <c r="E44" s="7"/>
      <c r="F44" s="7"/>
      <c r="G44" s="92"/>
      <c r="H44" s="93"/>
      <c r="I44" s="94"/>
      <c r="J44" s="7"/>
      <c r="K44" s="7"/>
      <c r="L44" s="8"/>
      <c r="P44" s="6"/>
      <c r="Q44" s="7"/>
      <c r="R44" s="11"/>
      <c r="S44" s="38"/>
      <c r="U44" s="18"/>
      <c r="V44" s="7"/>
      <c r="W44" s="7"/>
      <c r="X44" s="7"/>
      <c r="Y44" s="7"/>
      <c r="Z44" s="111"/>
      <c r="AA44" s="112"/>
      <c r="AB44" s="113"/>
      <c r="AC44" s="7"/>
      <c r="AD44" s="26"/>
      <c r="AE44" s="38"/>
      <c r="AF44" s="77"/>
      <c r="AG44" s="39"/>
      <c r="AH44" s="11"/>
      <c r="AI44" s="52"/>
      <c r="AJ44" s="51"/>
      <c r="AK44" s="57"/>
      <c r="AL44" s="33"/>
      <c r="AM44" s="39"/>
      <c r="AN44" s="11"/>
      <c r="AO44" s="6"/>
      <c r="AP44" s="39"/>
      <c r="AQ44" s="38"/>
      <c r="AR44" s="33"/>
      <c r="AS44" s="39"/>
      <c r="AT44" s="11"/>
      <c r="AU44" s="3"/>
      <c r="AV44" s="4"/>
      <c r="AW44" s="4"/>
      <c r="AX44" s="3"/>
      <c r="AY44" s="4"/>
      <c r="AZ44" s="5"/>
    </row>
    <row r="45" spans="2:52">
      <c r="B45" s="32" t="s">
        <v>52</v>
      </c>
      <c r="C45" s="7"/>
      <c r="D45" s="7"/>
      <c r="E45" s="7"/>
      <c r="F45" s="7"/>
      <c r="G45" s="92"/>
      <c r="H45" s="93"/>
      <c r="I45" s="94"/>
      <c r="J45" s="7"/>
      <c r="K45" s="7"/>
      <c r="L45" s="11"/>
      <c r="M45" s="7"/>
      <c r="N45" s="7"/>
      <c r="O45" s="38"/>
      <c r="P45" s="6"/>
      <c r="Q45" s="7"/>
      <c r="R45" s="11"/>
      <c r="S45" s="38"/>
      <c r="U45" s="32" t="s">
        <v>136</v>
      </c>
      <c r="V45" s="7"/>
      <c r="W45" s="7"/>
      <c r="X45" s="7"/>
      <c r="Y45" s="7"/>
      <c r="Z45" s="111"/>
      <c r="AA45" s="112"/>
      <c r="AB45" s="113"/>
      <c r="AC45" s="7"/>
      <c r="AD45" s="26"/>
      <c r="AE45" s="38"/>
      <c r="AF45" s="77"/>
      <c r="AG45" s="39"/>
      <c r="AH45" s="11"/>
      <c r="AI45" s="52"/>
      <c r="AJ45" s="51"/>
      <c r="AK45" s="57"/>
      <c r="AL45" s="33"/>
      <c r="AM45" s="39"/>
      <c r="AN45" s="11"/>
      <c r="AO45" s="6"/>
      <c r="AP45" s="39"/>
      <c r="AQ45" s="38"/>
      <c r="AR45" s="33"/>
      <c r="AS45" s="39"/>
      <c r="AT45" s="11"/>
      <c r="AU45" s="6"/>
      <c r="AV45" s="7"/>
      <c r="AW45" s="7"/>
      <c r="AX45" s="6"/>
      <c r="AY45" s="7"/>
      <c r="AZ45" s="8"/>
    </row>
    <row r="46" spans="2:52">
      <c r="B46" s="18" t="s">
        <v>32</v>
      </c>
      <c r="C46" s="28" t="s">
        <v>33</v>
      </c>
      <c r="D46" s="10">
        <v>11.2</v>
      </c>
      <c r="E46" s="10" t="s">
        <v>48</v>
      </c>
      <c r="F46" s="10" t="s">
        <v>65</v>
      </c>
      <c r="G46" s="92">
        <f t="shared" ref="G46:G58" si="21">+J46+M46+P46+AC46+AF46+AI46+AL46+AL46+AO46</f>
        <v>5764</v>
      </c>
      <c r="H46" s="93">
        <f t="shared" ref="H46:H58" si="22">+K46+N46+Q46+AD46+AG46+AJ46+AM46+AM46+AP46</f>
        <v>17454</v>
      </c>
      <c r="I46" s="94">
        <f>+H46/G46</f>
        <v>3.0281054823039555</v>
      </c>
      <c r="J46" s="28">
        <v>274</v>
      </c>
      <c r="K46" s="28">
        <v>729</v>
      </c>
      <c r="L46" s="11">
        <f>+K46/J46</f>
        <v>2.6605839416058394</v>
      </c>
      <c r="M46" s="7">
        <v>934</v>
      </c>
      <c r="N46" s="28">
        <v>2596</v>
      </c>
      <c r="O46" s="38">
        <f>+N46/M46</f>
        <v>2.7794432548179873</v>
      </c>
      <c r="P46" s="6">
        <v>1046</v>
      </c>
      <c r="Q46" s="28">
        <v>2907</v>
      </c>
      <c r="R46" s="11">
        <f t="shared" si="5"/>
        <v>2.7791586998087956</v>
      </c>
      <c r="S46" s="38"/>
      <c r="U46" s="18" t="s">
        <v>32</v>
      </c>
      <c r="V46" s="28" t="s">
        <v>33</v>
      </c>
      <c r="W46" s="10">
        <v>11.2</v>
      </c>
      <c r="X46" s="10" t="s">
        <v>48</v>
      </c>
      <c r="Y46" s="10" t="s">
        <v>65</v>
      </c>
      <c r="Z46" s="111">
        <f t="shared" si="6"/>
        <v>3366</v>
      </c>
      <c r="AA46" s="112">
        <f t="shared" si="7"/>
        <v>10767</v>
      </c>
      <c r="AB46" s="113">
        <f t="shared" si="8"/>
        <v>3.1987522281639929</v>
      </c>
      <c r="AC46" s="7">
        <v>1165</v>
      </c>
      <c r="AD46" s="26">
        <v>3426</v>
      </c>
      <c r="AE46" s="38">
        <f t="shared" ref="AE46:AE48" si="23">+AD46/AC46</f>
        <v>2.9407725321888414</v>
      </c>
      <c r="AF46" s="77">
        <v>837</v>
      </c>
      <c r="AG46" s="39">
        <v>2747</v>
      </c>
      <c r="AH46" s="11">
        <f t="shared" si="10"/>
        <v>3.2819593787335721</v>
      </c>
      <c r="AI46" s="52">
        <v>383</v>
      </c>
      <c r="AJ46" s="51">
        <v>1392</v>
      </c>
      <c r="AK46" s="57">
        <f t="shared" si="11"/>
        <v>3.6344647519582245</v>
      </c>
      <c r="AL46" s="33">
        <v>144</v>
      </c>
      <c r="AM46" s="39">
        <v>455</v>
      </c>
      <c r="AN46" s="11">
        <f t="shared" si="13"/>
        <v>3.1597222222222223</v>
      </c>
      <c r="AO46" s="6">
        <v>837</v>
      </c>
      <c r="AP46" s="39">
        <v>2747</v>
      </c>
      <c r="AQ46" s="38">
        <f t="shared" si="12"/>
        <v>3.2819593787335721</v>
      </c>
      <c r="AR46" s="33"/>
      <c r="AS46" s="39"/>
      <c r="AT46" s="11"/>
      <c r="AU46" s="6"/>
      <c r="AV46" s="7"/>
      <c r="AW46" s="11"/>
      <c r="AX46" s="6"/>
      <c r="AY46" s="7"/>
      <c r="AZ46" s="8"/>
    </row>
    <row r="47" spans="2:52">
      <c r="B47" s="18" t="s">
        <v>56</v>
      </c>
      <c r="C47" s="28" t="s">
        <v>57</v>
      </c>
      <c r="D47" s="10">
        <v>5</v>
      </c>
      <c r="E47" s="10" t="s">
        <v>24</v>
      </c>
      <c r="F47" s="10" t="s">
        <v>76</v>
      </c>
      <c r="G47" s="92">
        <f t="shared" si="21"/>
        <v>3192</v>
      </c>
      <c r="H47" s="93">
        <f t="shared" si="22"/>
        <v>11219</v>
      </c>
      <c r="I47" s="94">
        <f>+H47/G47</f>
        <v>3.5147243107769421</v>
      </c>
      <c r="J47" s="7">
        <v>180</v>
      </c>
      <c r="K47" s="7">
        <v>757</v>
      </c>
      <c r="L47" s="11">
        <f>+K47/J47</f>
        <v>4.2055555555555557</v>
      </c>
      <c r="M47" s="7">
        <v>473</v>
      </c>
      <c r="N47" s="28">
        <v>1721</v>
      </c>
      <c r="O47" s="38">
        <f>+N47/M47</f>
        <v>3.6384778012684991</v>
      </c>
      <c r="P47" s="6">
        <v>535</v>
      </c>
      <c r="Q47" s="28">
        <v>1975</v>
      </c>
      <c r="R47" s="11">
        <f t="shared" si="5"/>
        <v>3.6915887850467288</v>
      </c>
      <c r="S47" s="38"/>
      <c r="U47" s="18" t="s">
        <v>56</v>
      </c>
      <c r="V47" s="28" t="s">
        <v>57</v>
      </c>
      <c r="W47" s="10">
        <v>5</v>
      </c>
      <c r="X47" s="10" t="s">
        <v>24</v>
      </c>
      <c r="Y47" s="10" t="s">
        <v>76</v>
      </c>
      <c r="Z47" s="111">
        <f t="shared" si="6"/>
        <v>1802</v>
      </c>
      <c r="AA47" s="112">
        <f t="shared" si="7"/>
        <v>6059</v>
      </c>
      <c r="AB47" s="113">
        <f t="shared" si="8"/>
        <v>3.3623751387347394</v>
      </c>
      <c r="AC47" s="7">
        <v>829</v>
      </c>
      <c r="AD47" s="26">
        <v>2638</v>
      </c>
      <c r="AE47" s="38">
        <f t="shared" si="23"/>
        <v>3.1821471652593485</v>
      </c>
      <c r="AF47" s="77">
        <v>541</v>
      </c>
      <c r="AG47" s="39">
        <v>1864</v>
      </c>
      <c r="AH47" s="11">
        <f t="shared" si="10"/>
        <v>3.44547134935305</v>
      </c>
      <c r="AI47" s="52">
        <v>230</v>
      </c>
      <c r="AJ47" s="51">
        <v>850</v>
      </c>
      <c r="AK47" s="57">
        <f t="shared" si="11"/>
        <v>3.6956521739130435</v>
      </c>
      <c r="AL47" s="33">
        <v>202</v>
      </c>
      <c r="AM47" s="39">
        <v>707</v>
      </c>
      <c r="AN47" s="11">
        <f t="shared" si="13"/>
        <v>3.5</v>
      </c>
      <c r="AO47" s="6">
        <v>0</v>
      </c>
      <c r="AP47" s="39">
        <v>0</v>
      </c>
      <c r="AQ47" s="38"/>
      <c r="AR47" s="33"/>
      <c r="AS47" s="39"/>
      <c r="AT47" s="11"/>
      <c r="AU47" s="6"/>
      <c r="AV47" s="7"/>
      <c r="AW47" s="11"/>
      <c r="AX47" s="6"/>
      <c r="AY47" s="7"/>
      <c r="AZ47" s="8"/>
    </row>
    <row r="48" spans="2:52">
      <c r="B48" s="18" t="s">
        <v>73</v>
      </c>
      <c r="C48" s="28" t="s">
        <v>23</v>
      </c>
      <c r="D48" s="10">
        <v>7.5</v>
      </c>
      <c r="E48" s="10" t="s">
        <v>24</v>
      </c>
      <c r="F48" s="10" t="s">
        <v>65</v>
      </c>
      <c r="G48" s="92">
        <f t="shared" si="21"/>
        <v>3503</v>
      </c>
      <c r="H48" s="93">
        <f t="shared" si="22"/>
        <v>10922</v>
      </c>
      <c r="I48" s="94">
        <f>+H48/G48</f>
        <v>3.1178989437624893</v>
      </c>
      <c r="J48" s="7"/>
      <c r="K48" s="7"/>
      <c r="L48" s="11"/>
      <c r="M48" s="7"/>
      <c r="N48" s="7"/>
      <c r="O48" s="38"/>
      <c r="P48" s="6"/>
      <c r="Q48" s="7"/>
      <c r="R48" s="11"/>
      <c r="S48" s="38"/>
      <c r="U48" s="18" t="s">
        <v>73</v>
      </c>
      <c r="V48" s="28" t="s">
        <v>23</v>
      </c>
      <c r="W48" s="10">
        <v>7.5</v>
      </c>
      <c r="X48" s="10" t="s">
        <v>24</v>
      </c>
      <c r="Y48" s="10" t="s">
        <v>65</v>
      </c>
      <c r="Z48" s="111">
        <f t="shared" si="6"/>
        <v>3060</v>
      </c>
      <c r="AA48" s="112">
        <f t="shared" si="7"/>
        <v>9564</v>
      </c>
      <c r="AB48" s="113">
        <f t="shared" si="8"/>
        <v>3.1254901960784314</v>
      </c>
      <c r="AC48" s="7">
        <v>933</v>
      </c>
      <c r="AD48" s="26">
        <v>2804</v>
      </c>
      <c r="AE48" s="38">
        <f t="shared" si="23"/>
        <v>3.005359056806002</v>
      </c>
      <c r="AF48" s="77">
        <v>671</v>
      </c>
      <c r="AG48" s="39">
        <v>2337</v>
      </c>
      <c r="AH48" s="11">
        <f t="shared" si="10"/>
        <v>3.4828614008941878</v>
      </c>
      <c r="AI48" s="52">
        <v>518</v>
      </c>
      <c r="AJ48" s="51">
        <v>1744</v>
      </c>
      <c r="AK48" s="57">
        <f t="shared" si="11"/>
        <v>3.3667953667953667</v>
      </c>
      <c r="AL48" s="33">
        <v>443</v>
      </c>
      <c r="AM48" s="39">
        <v>1358</v>
      </c>
      <c r="AN48" s="11">
        <f t="shared" si="13"/>
        <v>3.0654627539503387</v>
      </c>
      <c r="AO48" s="6">
        <v>495</v>
      </c>
      <c r="AP48" s="39">
        <v>1321</v>
      </c>
      <c r="AQ48" s="38">
        <f t="shared" si="12"/>
        <v>2.6686868686868688</v>
      </c>
      <c r="AR48" s="33"/>
      <c r="AS48" s="39"/>
      <c r="AT48" s="11"/>
      <c r="AU48" s="6"/>
      <c r="AV48" s="7"/>
      <c r="AW48" s="11"/>
      <c r="AX48" s="6"/>
      <c r="AY48" s="7"/>
      <c r="AZ48" s="8"/>
    </row>
    <row r="49" spans="2:52">
      <c r="B49" s="18" t="s">
        <v>111</v>
      </c>
      <c r="C49" s="28" t="s">
        <v>23</v>
      </c>
      <c r="D49" s="10">
        <v>5</v>
      </c>
      <c r="E49" s="10" t="s">
        <v>24</v>
      </c>
      <c r="F49" s="10" t="s">
        <v>83</v>
      </c>
      <c r="G49" s="92"/>
      <c r="H49" s="93"/>
      <c r="I49" s="94"/>
      <c r="J49" s="7"/>
      <c r="K49" s="7"/>
      <c r="L49" s="11"/>
      <c r="M49" s="7"/>
      <c r="N49" s="7"/>
      <c r="O49" s="38"/>
      <c r="P49" s="6"/>
      <c r="Q49" s="7"/>
      <c r="R49" s="11"/>
      <c r="S49" s="38"/>
      <c r="U49" s="18" t="s">
        <v>111</v>
      </c>
      <c r="V49" s="28" t="s">
        <v>23</v>
      </c>
      <c r="W49" s="10">
        <v>5</v>
      </c>
      <c r="X49" s="10" t="s">
        <v>24</v>
      </c>
      <c r="Y49" s="10" t="s">
        <v>89</v>
      </c>
      <c r="Z49" s="111">
        <f t="shared" si="6"/>
        <v>0</v>
      </c>
      <c r="AA49" s="112">
        <f t="shared" si="7"/>
        <v>0</v>
      </c>
      <c r="AB49" s="113" t="e">
        <f t="shared" si="8"/>
        <v>#DIV/0!</v>
      </c>
      <c r="AC49" s="7"/>
      <c r="AD49" s="26"/>
      <c r="AE49" s="38"/>
      <c r="AF49" s="78"/>
      <c r="AG49" s="39"/>
      <c r="AH49" s="11"/>
      <c r="AI49" s="52"/>
      <c r="AJ49" s="51"/>
      <c r="AK49" s="57"/>
      <c r="AL49" s="33"/>
      <c r="AM49" s="39"/>
      <c r="AN49" s="11"/>
      <c r="AO49" s="6"/>
      <c r="AP49" s="39"/>
      <c r="AQ49" s="38"/>
      <c r="AR49" s="33"/>
      <c r="AS49" s="39"/>
      <c r="AT49" s="11"/>
      <c r="AU49" s="6"/>
      <c r="AV49" s="7"/>
      <c r="AW49" s="11"/>
      <c r="AX49" s="6"/>
      <c r="AY49" s="7"/>
      <c r="AZ49" s="8"/>
    </row>
    <row r="50" spans="2:52">
      <c r="B50" s="18"/>
      <c r="C50" s="28"/>
      <c r="D50" s="10"/>
      <c r="E50" s="10"/>
      <c r="F50" s="10"/>
      <c r="G50" s="92"/>
      <c r="H50" s="93"/>
      <c r="I50" s="94"/>
      <c r="J50" s="7"/>
      <c r="K50" s="7"/>
      <c r="L50" s="11"/>
      <c r="M50" s="7"/>
      <c r="N50" s="7"/>
      <c r="O50" s="38"/>
      <c r="P50" s="6"/>
      <c r="Q50" s="7"/>
      <c r="R50" s="11"/>
      <c r="S50" s="38"/>
      <c r="U50" s="18"/>
      <c r="V50" s="28"/>
      <c r="W50" s="10"/>
      <c r="X50" s="10"/>
      <c r="Y50" s="10"/>
      <c r="Z50" s="111"/>
      <c r="AA50" s="112"/>
      <c r="AB50" s="113"/>
      <c r="AC50" s="7"/>
      <c r="AD50" s="26"/>
      <c r="AE50" s="38"/>
      <c r="AF50" s="78"/>
      <c r="AG50" s="39"/>
      <c r="AH50" s="11"/>
      <c r="AI50" s="52"/>
      <c r="AJ50" s="51"/>
      <c r="AK50" s="57"/>
      <c r="AL50" s="33"/>
      <c r="AM50" s="39"/>
      <c r="AN50" s="11"/>
      <c r="AO50" s="6"/>
      <c r="AP50" s="39"/>
      <c r="AQ50" s="38"/>
      <c r="AR50" s="33"/>
      <c r="AS50" s="39"/>
      <c r="AT50" s="11"/>
      <c r="AU50" s="6"/>
      <c r="AV50" s="7"/>
      <c r="AW50" s="11"/>
      <c r="AX50" s="6"/>
      <c r="AY50" s="7"/>
      <c r="AZ50" s="8"/>
    </row>
    <row r="51" spans="2:52">
      <c r="B51" s="32" t="s">
        <v>37</v>
      </c>
      <c r="C51" s="7"/>
      <c r="D51" s="7"/>
      <c r="E51" s="10"/>
      <c r="F51" s="10"/>
      <c r="G51" s="92"/>
      <c r="H51" s="93"/>
      <c r="I51" s="94"/>
      <c r="J51" s="7"/>
      <c r="K51" s="7"/>
      <c r="L51" s="11"/>
      <c r="M51" s="7"/>
      <c r="N51" s="7"/>
      <c r="O51" s="38"/>
      <c r="P51" s="6"/>
      <c r="Q51" s="7"/>
      <c r="R51" s="11"/>
      <c r="S51" s="38"/>
      <c r="U51" s="32" t="s">
        <v>37</v>
      </c>
      <c r="V51" s="7"/>
      <c r="W51" s="7"/>
      <c r="X51" s="10"/>
      <c r="Y51" s="10"/>
      <c r="Z51" s="111"/>
      <c r="AA51" s="112"/>
      <c r="AB51" s="113"/>
      <c r="AC51" s="7"/>
      <c r="AD51" s="26"/>
      <c r="AE51" s="38"/>
      <c r="AF51" s="77"/>
      <c r="AG51" s="39"/>
      <c r="AH51" s="11"/>
      <c r="AI51" s="52"/>
      <c r="AJ51" s="51"/>
      <c r="AK51" s="57"/>
      <c r="AL51" s="33"/>
      <c r="AM51" s="39"/>
      <c r="AN51" s="11"/>
      <c r="AO51" s="6"/>
      <c r="AP51" s="39"/>
      <c r="AQ51" s="38"/>
      <c r="AR51" s="33"/>
      <c r="AS51" s="39"/>
      <c r="AT51" s="11"/>
      <c r="AU51" s="6"/>
      <c r="AV51" s="7"/>
      <c r="AW51" s="11"/>
      <c r="AX51" s="6"/>
      <c r="AY51" s="7"/>
      <c r="AZ51" s="8"/>
    </row>
    <row r="52" spans="2:52">
      <c r="B52" s="18" t="s">
        <v>36</v>
      </c>
      <c r="C52" s="7" t="s">
        <v>23</v>
      </c>
      <c r="D52" s="10">
        <v>7.5</v>
      </c>
      <c r="E52" s="10" t="s">
        <v>48</v>
      </c>
      <c r="F52" s="10"/>
      <c r="G52" s="92">
        <f t="shared" si="21"/>
        <v>573</v>
      </c>
      <c r="H52" s="93">
        <f t="shared" si="22"/>
        <v>1533</v>
      </c>
      <c r="I52" s="94">
        <f t="shared" ref="I52:I58" si="24">+H52/G52</f>
        <v>2.6753926701570681</v>
      </c>
      <c r="J52" s="7"/>
      <c r="K52" s="7"/>
      <c r="L52" s="11"/>
      <c r="M52" s="7">
        <v>65</v>
      </c>
      <c r="N52" s="28">
        <v>151</v>
      </c>
      <c r="O52" s="38">
        <f t="shared" si="4"/>
        <v>2.3230769230769233</v>
      </c>
      <c r="P52" s="6">
        <v>62</v>
      </c>
      <c r="Q52" s="28">
        <v>152</v>
      </c>
      <c r="R52" s="11">
        <f t="shared" si="5"/>
        <v>2.4516129032258065</v>
      </c>
      <c r="S52" s="38"/>
      <c r="U52" s="18" t="s">
        <v>36</v>
      </c>
      <c r="V52" s="7" t="s">
        <v>23</v>
      </c>
      <c r="W52" s="10">
        <v>7.5</v>
      </c>
      <c r="X52" s="10" t="s">
        <v>48</v>
      </c>
      <c r="Y52" s="10"/>
      <c r="Z52" s="111">
        <f t="shared" si="6"/>
        <v>387</v>
      </c>
      <c r="AA52" s="112">
        <f t="shared" si="7"/>
        <v>1065</v>
      </c>
      <c r="AB52" s="113">
        <f t="shared" si="8"/>
        <v>2.751937984496124</v>
      </c>
      <c r="AC52" s="7">
        <v>67</v>
      </c>
      <c r="AD52" s="26">
        <v>145</v>
      </c>
      <c r="AE52" s="38">
        <f t="shared" ref="AE52:AE54" si="25">+AD52/AC52</f>
        <v>2.1641791044776117</v>
      </c>
      <c r="AF52" s="77">
        <v>58</v>
      </c>
      <c r="AG52" s="39">
        <v>138</v>
      </c>
      <c r="AH52" s="11">
        <f t="shared" si="10"/>
        <v>2.3793103448275863</v>
      </c>
      <c r="AI52" s="52">
        <v>59</v>
      </c>
      <c r="AJ52" s="51">
        <v>155</v>
      </c>
      <c r="AK52" s="57">
        <f t="shared" si="11"/>
        <v>2.6271186440677967</v>
      </c>
      <c r="AL52" s="33">
        <v>59</v>
      </c>
      <c r="AM52" s="39">
        <v>165</v>
      </c>
      <c r="AN52" s="11">
        <f t="shared" si="13"/>
        <v>2.7966101694915255</v>
      </c>
      <c r="AO52" s="6">
        <v>144</v>
      </c>
      <c r="AP52" s="39">
        <v>462</v>
      </c>
      <c r="AQ52" s="38">
        <f t="shared" si="12"/>
        <v>3.2083333333333335</v>
      </c>
      <c r="AR52" s="33"/>
      <c r="AS52" s="39"/>
      <c r="AT52" s="11"/>
      <c r="AU52" s="6"/>
      <c r="AV52" s="7"/>
      <c r="AW52" s="11"/>
      <c r="AX52" s="6"/>
      <c r="AY52" s="7"/>
      <c r="AZ52" s="8"/>
    </row>
    <row r="53" spans="2:52">
      <c r="B53" s="18" t="s">
        <v>88</v>
      </c>
      <c r="C53" s="28" t="s">
        <v>23</v>
      </c>
      <c r="D53" s="10">
        <v>7.5</v>
      </c>
      <c r="E53" s="10" t="s">
        <v>48</v>
      </c>
      <c r="F53" s="10"/>
      <c r="G53" s="92">
        <f t="shared" si="21"/>
        <v>1208</v>
      </c>
      <c r="H53" s="93">
        <f t="shared" si="22"/>
        <v>3777</v>
      </c>
      <c r="I53" s="94">
        <f t="shared" si="24"/>
        <v>3.1266556291390728</v>
      </c>
      <c r="J53" s="7"/>
      <c r="K53" s="7"/>
      <c r="L53" s="11"/>
      <c r="M53" s="7">
        <v>108</v>
      </c>
      <c r="N53" s="7">
        <v>337</v>
      </c>
      <c r="O53" s="38">
        <f t="shared" si="4"/>
        <v>3.1203703703703702</v>
      </c>
      <c r="P53" s="6">
        <v>133</v>
      </c>
      <c r="Q53" s="28">
        <v>415</v>
      </c>
      <c r="R53" s="11">
        <f t="shared" si="5"/>
        <v>3.1203007518796992</v>
      </c>
      <c r="S53" s="38"/>
      <c r="U53" s="18" t="s">
        <v>88</v>
      </c>
      <c r="V53" s="28" t="s">
        <v>23</v>
      </c>
      <c r="W53" s="10">
        <v>7.5</v>
      </c>
      <c r="X53" s="10" t="s">
        <v>48</v>
      </c>
      <c r="Y53" s="10"/>
      <c r="Z53" s="111">
        <f t="shared" si="6"/>
        <v>852</v>
      </c>
      <c r="AA53" s="112">
        <f t="shared" si="7"/>
        <v>2671</v>
      </c>
      <c r="AB53" s="113">
        <f t="shared" si="8"/>
        <v>3.134976525821596</v>
      </c>
      <c r="AC53" s="7">
        <v>157</v>
      </c>
      <c r="AD53" s="26">
        <v>435</v>
      </c>
      <c r="AE53" s="38">
        <f t="shared" si="25"/>
        <v>2.7707006369426752</v>
      </c>
      <c r="AF53" s="77">
        <v>128</v>
      </c>
      <c r="AG53" s="39">
        <v>383</v>
      </c>
      <c r="AH53" s="11">
        <f t="shared" si="10"/>
        <v>2.9921875</v>
      </c>
      <c r="AI53" s="52">
        <v>125</v>
      </c>
      <c r="AJ53" s="51">
        <v>391</v>
      </c>
      <c r="AK53" s="57">
        <f t="shared" si="11"/>
        <v>3.1280000000000001</v>
      </c>
      <c r="AL53" s="33">
        <v>115</v>
      </c>
      <c r="AM53" s="39">
        <v>354</v>
      </c>
      <c r="AN53" s="11">
        <f t="shared" si="13"/>
        <v>3.0782608695652174</v>
      </c>
      <c r="AO53" s="6">
        <v>327</v>
      </c>
      <c r="AP53" s="39">
        <v>1108</v>
      </c>
      <c r="AQ53" s="38">
        <f t="shared" si="12"/>
        <v>3.3883792048929662</v>
      </c>
      <c r="AR53" s="33"/>
      <c r="AS53" s="39"/>
      <c r="AT53" s="11"/>
      <c r="AU53" s="6"/>
      <c r="AV53" s="7"/>
      <c r="AW53" s="11"/>
      <c r="AX53" s="6"/>
      <c r="AY53" s="7"/>
      <c r="AZ53" s="8"/>
    </row>
    <row r="54" spans="2:52">
      <c r="B54" s="18" t="s">
        <v>61</v>
      </c>
      <c r="C54" s="28" t="s">
        <v>33</v>
      </c>
      <c r="D54" s="10">
        <v>8</v>
      </c>
      <c r="E54" s="10" t="s">
        <v>48</v>
      </c>
      <c r="F54" s="10"/>
      <c r="G54" s="92">
        <f t="shared" si="21"/>
        <v>359</v>
      </c>
      <c r="H54" s="93">
        <f t="shared" si="22"/>
        <v>997</v>
      </c>
      <c r="I54" s="94">
        <f t="shared" si="24"/>
        <v>2.7771587743732589</v>
      </c>
      <c r="J54" s="7"/>
      <c r="K54" s="7"/>
      <c r="L54" s="11"/>
      <c r="M54" s="7">
        <v>71</v>
      </c>
      <c r="N54" s="28">
        <v>206</v>
      </c>
      <c r="O54" s="38">
        <f t="shared" si="4"/>
        <v>2.9014084507042255</v>
      </c>
      <c r="P54" s="6">
        <v>107</v>
      </c>
      <c r="Q54" s="28">
        <v>312</v>
      </c>
      <c r="R54" s="11">
        <f t="shared" si="5"/>
        <v>2.9158878504672896</v>
      </c>
      <c r="S54" s="38"/>
      <c r="U54" s="18" t="s">
        <v>61</v>
      </c>
      <c r="V54" s="28" t="s">
        <v>33</v>
      </c>
      <c r="W54" s="10">
        <v>8</v>
      </c>
      <c r="X54" s="10" t="s">
        <v>48</v>
      </c>
      <c r="Y54" s="10"/>
      <c r="Z54" s="111">
        <f t="shared" si="6"/>
        <v>175</v>
      </c>
      <c r="AA54" s="112">
        <f t="shared" si="7"/>
        <v>464</v>
      </c>
      <c r="AB54" s="113">
        <f t="shared" si="8"/>
        <v>2.6514285714285712</v>
      </c>
      <c r="AC54" s="7">
        <v>68</v>
      </c>
      <c r="AD54" s="26">
        <v>188</v>
      </c>
      <c r="AE54" s="38">
        <f t="shared" si="25"/>
        <v>2.7647058823529411</v>
      </c>
      <c r="AF54" s="77">
        <v>70</v>
      </c>
      <c r="AG54" s="39">
        <v>171</v>
      </c>
      <c r="AH54" s="11">
        <f t="shared" si="10"/>
        <v>2.4428571428571431</v>
      </c>
      <c r="AI54" s="52">
        <v>17</v>
      </c>
      <c r="AJ54" s="51">
        <v>45</v>
      </c>
      <c r="AK54" s="57">
        <f t="shared" si="11"/>
        <v>2.6470588235294117</v>
      </c>
      <c r="AL54" s="33">
        <v>6</v>
      </c>
      <c r="AM54" s="39">
        <v>15</v>
      </c>
      <c r="AN54" s="11">
        <f t="shared" si="13"/>
        <v>2.5</v>
      </c>
      <c r="AO54" s="6">
        <v>14</v>
      </c>
      <c r="AP54" s="39">
        <v>45</v>
      </c>
      <c r="AQ54" s="38">
        <f t="shared" si="12"/>
        <v>3.2142857142857144</v>
      </c>
      <c r="AR54" s="33"/>
      <c r="AS54" s="39"/>
      <c r="AT54" s="11"/>
      <c r="AU54" s="6"/>
      <c r="AV54" s="7"/>
      <c r="AW54" s="11"/>
      <c r="AX54" s="6"/>
      <c r="AY54" s="7"/>
      <c r="AZ54" s="8"/>
    </row>
    <row r="55" spans="2:52">
      <c r="B55" s="18" t="s">
        <v>84</v>
      </c>
      <c r="C55" s="28" t="s">
        <v>33</v>
      </c>
      <c r="D55" s="10">
        <v>8</v>
      </c>
      <c r="E55" s="7" t="s">
        <v>48</v>
      </c>
      <c r="F55" s="7"/>
      <c r="G55" s="92">
        <f t="shared" si="21"/>
        <v>327</v>
      </c>
      <c r="H55" s="93">
        <f t="shared" si="22"/>
        <v>751</v>
      </c>
      <c r="I55" s="94">
        <f t="shared" si="24"/>
        <v>2.2966360856269112</v>
      </c>
      <c r="J55" s="7"/>
      <c r="K55" s="7"/>
      <c r="L55" s="11"/>
      <c r="M55" s="7"/>
      <c r="N55" s="7"/>
      <c r="O55" s="38"/>
      <c r="P55" s="6"/>
      <c r="Q55" s="7"/>
      <c r="R55" s="11"/>
      <c r="S55" s="38"/>
      <c r="U55" s="18" t="s">
        <v>84</v>
      </c>
      <c r="V55" s="28" t="s">
        <v>33</v>
      </c>
      <c r="W55" s="10">
        <v>8</v>
      </c>
      <c r="X55" s="7" t="s">
        <v>48</v>
      </c>
      <c r="Y55" s="7"/>
      <c r="Z55" s="111">
        <f t="shared" si="6"/>
        <v>252</v>
      </c>
      <c r="AA55" s="112">
        <f t="shared" si="7"/>
        <v>582</v>
      </c>
      <c r="AB55" s="113">
        <f t="shared" si="8"/>
        <v>2.3095238095238093</v>
      </c>
      <c r="AC55" s="7"/>
      <c r="AD55" s="7"/>
      <c r="AE55" s="38"/>
      <c r="AF55" s="77">
        <v>67</v>
      </c>
      <c r="AG55" s="39">
        <v>140</v>
      </c>
      <c r="AH55" s="11">
        <f t="shared" si="10"/>
        <v>2.08955223880597</v>
      </c>
      <c r="AI55" s="52">
        <v>81</v>
      </c>
      <c r="AJ55" s="51">
        <v>197</v>
      </c>
      <c r="AK55" s="57">
        <f t="shared" si="11"/>
        <v>2.4320987654320989</v>
      </c>
      <c r="AL55" s="33">
        <v>75</v>
      </c>
      <c r="AM55" s="39">
        <v>169</v>
      </c>
      <c r="AN55" s="11">
        <f t="shared" si="13"/>
        <v>2.2533333333333334</v>
      </c>
      <c r="AO55" s="6">
        <v>29</v>
      </c>
      <c r="AP55" s="39">
        <v>76</v>
      </c>
      <c r="AQ55" s="38">
        <f t="shared" si="12"/>
        <v>2.6206896551724137</v>
      </c>
      <c r="AR55" s="33"/>
      <c r="AS55" s="39"/>
      <c r="AT55" s="11"/>
      <c r="AU55" s="6"/>
      <c r="AV55" s="7"/>
      <c r="AW55" s="11"/>
      <c r="AX55" s="6"/>
      <c r="AY55" s="7"/>
      <c r="AZ55" s="8"/>
    </row>
    <row r="56" spans="2:52" ht="17" customHeight="1">
      <c r="B56" s="18" t="s">
        <v>55</v>
      </c>
      <c r="C56" s="7" t="s">
        <v>58</v>
      </c>
      <c r="D56" s="7" t="s">
        <v>60</v>
      </c>
      <c r="E56" s="7" t="s">
        <v>15</v>
      </c>
      <c r="F56" s="7"/>
      <c r="G56" s="92">
        <f t="shared" si="21"/>
        <v>452</v>
      </c>
      <c r="H56" s="93">
        <f t="shared" si="22"/>
        <v>1266</v>
      </c>
      <c r="I56" s="94">
        <f t="shared" si="24"/>
        <v>2.8008849557522124</v>
      </c>
      <c r="J56" s="7"/>
      <c r="K56" s="7"/>
      <c r="L56" s="11"/>
      <c r="M56" s="7"/>
      <c r="N56" s="7"/>
      <c r="O56" s="38"/>
      <c r="P56" s="6"/>
      <c r="Q56" s="7"/>
      <c r="R56" s="8"/>
      <c r="S56" s="7"/>
      <c r="U56" s="18" t="s">
        <v>55</v>
      </c>
      <c r="V56" s="7" t="s">
        <v>58</v>
      </c>
      <c r="W56" s="7" t="s">
        <v>60</v>
      </c>
      <c r="X56" s="7" t="s">
        <v>15</v>
      </c>
      <c r="Y56" s="7"/>
      <c r="Z56" s="111">
        <f t="shared" si="6"/>
        <v>385</v>
      </c>
      <c r="AA56" s="112">
        <f t="shared" si="7"/>
        <v>1047</v>
      </c>
      <c r="AB56" s="113">
        <f t="shared" si="8"/>
        <v>2.7194805194805194</v>
      </c>
      <c r="AC56" s="7"/>
      <c r="AD56" s="7"/>
      <c r="AE56" s="7"/>
      <c r="AF56" s="76"/>
      <c r="AG56" s="7"/>
      <c r="AH56" s="8"/>
      <c r="AI56" s="33"/>
      <c r="AJ56" s="39"/>
      <c r="AK56" s="7"/>
      <c r="AL56" s="6">
        <v>67</v>
      </c>
      <c r="AM56" s="7">
        <v>219</v>
      </c>
      <c r="AN56" s="11">
        <f t="shared" si="13"/>
        <v>3.2686567164179103</v>
      </c>
      <c r="AO56" s="6">
        <v>318</v>
      </c>
      <c r="AP56" s="39">
        <v>828</v>
      </c>
      <c r="AQ56" s="38">
        <f t="shared" si="12"/>
        <v>2.6037735849056602</v>
      </c>
      <c r="AR56" s="33"/>
      <c r="AS56" s="39"/>
      <c r="AT56" s="11"/>
      <c r="AU56" s="6"/>
      <c r="AV56" s="28"/>
      <c r="AW56" s="11"/>
      <c r="AX56" s="6"/>
      <c r="AY56" s="7"/>
      <c r="AZ56" s="8"/>
    </row>
    <row r="57" spans="2:52" ht="17" customHeight="1">
      <c r="B57" s="18"/>
      <c r="C57" s="7"/>
      <c r="D57" s="7"/>
      <c r="E57" s="7"/>
      <c r="F57" s="7"/>
      <c r="G57" s="92"/>
      <c r="H57" s="93"/>
      <c r="I57" s="94"/>
      <c r="J57" s="7"/>
      <c r="K57" s="7"/>
      <c r="L57" s="11"/>
      <c r="M57" s="7"/>
      <c r="N57" s="7"/>
      <c r="O57" s="38"/>
      <c r="P57" s="6"/>
      <c r="Q57" s="7"/>
      <c r="R57" s="8"/>
      <c r="S57" s="7"/>
      <c r="U57" s="37" t="s">
        <v>137</v>
      </c>
      <c r="V57" s="28" t="s">
        <v>23</v>
      </c>
      <c r="W57" s="26">
        <v>7.5</v>
      </c>
      <c r="X57" s="26" t="s">
        <v>48</v>
      </c>
      <c r="Y57" s="7"/>
      <c r="Z57" s="111">
        <f t="shared" ref="Z57" si="26">+SUM(AC57,AF57,AI57,AL57,AO57,AR57,AU57,AX57)</f>
        <v>0</v>
      </c>
      <c r="AA57" s="112">
        <f t="shared" ref="AA57" si="27">+SUM(AD57,AG57,AJ57,AM57,AP57,AS57,AV57,AY57)</f>
        <v>0</v>
      </c>
      <c r="AB57" s="113"/>
      <c r="AC57" s="7"/>
      <c r="AD57" s="7"/>
      <c r="AE57" s="7"/>
      <c r="AF57" s="76"/>
      <c r="AG57" s="7"/>
      <c r="AH57" s="7"/>
      <c r="AI57" s="33"/>
      <c r="AJ57" s="39"/>
      <c r="AK57" s="7"/>
      <c r="AL57" s="6"/>
      <c r="AM57" s="7"/>
      <c r="AN57" s="38"/>
      <c r="AO57" s="6"/>
      <c r="AP57" s="39"/>
      <c r="AQ57" s="38"/>
      <c r="AR57" s="33"/>
      <c r="AS57" s="39"/>
      <c r="AT57" s="11"/>
      <c r="AU57" s="6"/>
      <c r="AV57" s="7"/>
      <c r="AW57" s="11"/>
      <c r="AX57" s="6"/>
      <c r="AY57" s="7"/>
      <c r="AZ57" s="8"/>
    </row>
    <row r="58" spans="2:52" ht="17" customHeight="1" thickBot="1">
      <c r="B58" s="67" t="s">
        <v>100</v>
      </c>
      <c r="C58" s="68" t="s">
        <v>33</v>
      </c>
      <c r="D58" s="69">
        <v>11.2</v>
      </c>
      <c r="E58" s="19" t="s">
        <v>48</v>
      </c>
      <c r="F58" s="19"/>
      <c r="G58" s="92">
        <f t="shared" si="21"/>
        <v>49</v>
      </c>
      <c r="H58" s="93">
        <f t="shared" si="22"/>
        <v>130</v>
      </c>
      <c r="I58" s="94">
        <f t="shared" si="24"/>
        <v>2.6530612244897958</v>
      </c>
      <c r="J58" s="12"/>
      <c r="K58" s="12"/>
      <c r="L58" s="71"/>
      <c r="M58" s="7"/>
      <c r="N58" s="7"/>
      <c r="O58" s="38"/>
      <c r="P58" s="65"/>
      <c r="Q58" s="12"/>
      <c r="R58" s="13"/>
      <c r="S58" s="7"/>
      <c r="U58" s="67" t="s">
        <v>100</v>
      </c>
      <c r="V58" s="68" t="s">
        <v>33</v>
      </c>
      <c r="W58" s="69">
        <v>11.2</v>
      </c>
      <c r="X58" s="19" t="s">
        <v>48</v>
      </c>
      <c r="Y58" s="19"/>
      <c r="Z58" s="111">
        <f t="shared" si="6"/>
        <v>49</v>
      </c>
      <c r="AA58" s="112">
        <f t="shared" si="7"/>
        <v>130</v>
      </c>
      <c r="AB58" s="113">
        <f t="shared" si="8"/>
        <v>2.6530612244897958</v>
      </c>
      <c r="AC58" s="12"/>
      <c r="AD58" s="12"/>
      <c r="AE58" s="12"/>
      <c r="AF58" s="80"/>
      <c r="AG58" s="7"/>
      <c r="AH58" s="7"/>
      <c r="AI58" s="33"/>
      <c r="AJ58" s="39"/>
      <c r="AK58" s="7"/>
      <c r="AL58" s="6"/>
      <c r="AM58" s="7"/>
      <c r="AN58" s="38"/>
      <c r="AO58" s="6">
        <v>49</v>
      </c>
      <c r="AP58" s="39">
        <v>130</v>
      </c>
      <c r="AQ58" s="38">
        <f t="shared" si="12"/>
        <v>2.6530612244897958</v>
      </c>
      <c r="AR58" s="87"/>
      <c r="AS58" s="88"/>
      <c r="AT58" s="71"/>
      <c r="AU58" s="6"/>
      <c r="AV58" s="7"/>
      <c r="AW58" s="11"/>
      <c r="AX58" s="6"/>
      <c r="AY58" s="7"/>
      <c r="AZ58" s="8"/>
    </row>
    <row r="59" spans="2:52" ht="16" thickBot="1">
      <c r="D59" t="s">
        <v>104</v>
      </c>
      <c r="G59" s="125">
        <f>SUM(G43:G58)</f>
        <v>53669</v>
      </c>
      <c r="H59" s="119">
        <f>SUM(H43:H58)</f>
        <v>211012</v>
      </c>
      <c r="I59" s="127"/>
      <c r="J59" s="81">
        <f>SUM(J43:J56)</f>
        <v>1644</v>
      </c>
      <c r="K59" s="61">
        <f>SUM(K43:K56)</f>
        <v>7238</v>
      </c>
      <c r="L59" s="62"/>
      <c r="M59" s="61">
        <f>SUM(M43:M56)</f>
        <v>6284</v>
      </c>
      <c r="N59" s="55">
        <f>SUM(N43:N56)</f>
        <v>25333</v>
      </c>
      <c r="O59" s="45"/>
      <c r="P59" s="61">
        <f>SUM(P43:P56)</f>
        <v>7665</v>
      </c>
      <c r="Q59" s="55">
        <f>SUM(Q43:Q56)</f>
        <v>30195</v>
      </c>
      <c r="R59" s="45"/>
      <c r="S59" s="63"/>
      <c r="T59" s="63"/>
      <c r="U59" s="66"/>
      <c r="V59" s="66"/>
      <c r="W59" s="66" t="s">
        <v>104</v>
      </c>
      <c r="X59" s="67"/>
      <c r="Z59" s="118">
        <f>SUM(Z43:Z58)</f>
        <v>34386</v>
      </c>
      <c r="AA59" s="119">
        <f>SUM(AA43:AA58)</f>
        <v>133041</v>
      </c>
      <c r="AB59" s="120"/>
      <c r="AC59" s="81">
        <f>SUM(AC43:AC56)</f>
        <v>11942</v>
      </c>
      <c r="AD59" s="55">
        <f>SUM(AD43:AD56)</f>
        <v>42607</v>
      </c>
      <c r="AE59" s="63"/>
      <c r="AF59" s="61">
        <f t="shared" ref="AF59:AG59" si="28">SUM(AF43:AF56)</f>
        <v>9101</v>
      </c>
      <c r="AG59" s="55">
        <f t="shared" si="28"/>
        <v>36171</v>
      </c>
      <c r="AH59" s="46"/>
      <c r="AI59" s="81">
        <f>SUM(AI43:AI56)</f>
        <v>5686</v>
      </c>
      <c r="AJ59" s="55">
        <f>SUM(AJ43:AJ56)</f>
        <v>25305</v>
      </c>
      <c r="AK59" s="56"/>
      <c r="AL59" s="61">
        <f>SUM(AL43:AL56)</f>
        <v>3690</v>
      </c>
      <c r="AM59" s="55">
        <f>SUM(AM43:AM56)</f>
        <v>15205</v>
      </c>
      <c r="AN59" s="58"/>
      <c r="AO59" s="59">
        <f>SUM(AO43:AO58)</f>
        <v>3967</v>
      </c>
      <c r="AP59" s="55">
        <f>SUM(AP43:AP58)</f>
        <v>13753</v>
      </c>
      <c r="AQ59" s="60"/>
      <c r="AR59" s="87"/>
      <c r="AS59" s="88"/>
      <c r="AT59" s="71"/>
      <c r="AU59" s="43"/>
      <c r="AV59" s="44"/>
      <c r="AW59" s="44"/>
      <c r="AX59" s="43"/>
      <c r="AY59" s="44"/>
      <c r="AZ59" s="98"/>
    </row>
    <row r="60" spans="2:52">
      <c r="AF60" s="64"/>
      <c r="AG60" s="64"/>
      <c r="AH60" s="39"/>
      <c r="AP60" s="31"/>
      <c r="AX60" t="s">
        <v>107</v>
      </c>
    </row>
    <row r="61" spans="2:52">
      <c r="B61" s="30" t="s">
        <v>34</v>
      </c>
      <c r="H61" s="31">
        <f>+H59/8.8</f>
        <v>23978.63636363636</v>
      </c>
      <c r="I61" t="s">
        <v>28</v>
      </c>
      <c r="K61" s="31"/>
      <c r="N61" s="31"/>
      <c r="Q61" s="31"/>
      <c r="U61" s="30" t="s">
        <v>34</v>
      </c>
      <c r="AA61">
        <f>+AA59/8.8</f>
        <v>15118.295454545454</v>
      </c>
      <c r="AB61" t="s">
        <v>28</v>
      </c>
      <c r="AD61" s="31"/>
    </row>
    <row r="62" spans="2:52">
      <c r="B62" t="s">
        <v>35</v>
      </c>
      <c r="H62">
        <f>+H61*1.78</f>
        <v>42681.972727272725</v>
      </c>
      <c r="I62" t="s">
        <v>59</v>
      </c>
      <c r="J62" s="121" t="s">
        <v>133</v>
      </c>
      <c r="N62" s="31"/>
      <c r="Q62" s="31"/>
      <c r="U62" t="s">
        <v>122</v>
      </c>
      <c r="AA62" s="114">
        <f>+AA61*1.78</f>
        <v>26910.56590909091</v>
      </c>
      <c r="AB62" t="s">
        <v>59</v>
      </c>
      <c r="AD62" s="31"/>
    </row>
    <row r="63" spans="2:52">
      <c r="N63" s="31"/>
      <c r="Q63" s="31"/>
    </row>
    <row r="64" spans="2:52">
      <c r="B64" s="30" t="s">
        <v>49</v>
      </c>
      <c r="U64" t="s">
        <v>124</v>
      </c>
    </row>
    <row r="65" spans="1:40">
      <c r="B65" t="s">
        <v>50</v>
      </c>
      <c r="U65" t="s">
        <v>123</v>
      </c>
    </row>
    <row r="66" spans="1:40">
      <c r="B66" t="s">
        <v>41</v>
      </c>
      <c r="U66" t="s">
        <v>128</v>
      </c>
    </row>
    <row r="67" spans="1:40">
      <c r="B67" t="s">
        <v>44</v>
      </c>
      <c r="U67" t="s">
        <v>129</v>
      </c>
    </row>
    <row r="68" spans="1:40">
      <c r="B68" t="s">
        <v>51</v>
      </c>
      <c r="U68" t="s">
        <v>130</v>
      </c>
    </row>
    <row r="69" spans="1:40">
      <c r="B69" t="s">
        <v>67</v>
      </c>
      <c r="U69" t="s">
        <v>125</v>
      </c>
    </row>
    <row r="70" spans="1:40">
      <c r="B70" t="s">
        <v>94</v>
      </c>
      <c r="U70" t="s">
        <v>126</v>
      </c>
    </row>
    <row r="71" spans="1:40">
      <c r="U71" t="s">
        <v>127</v>
      </c>
    </row>
    <row r="72" spans="1:40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t="s">
        <v>131</v>
      </c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1:40" ht="20">
      <c r="A73" s="7"/>
      <c r="B73" s="7"/>
      <c r="C73" s="4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 t="s">
        <v>132</v>
      </c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1:40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t="s">
        <v>94</v>
      </c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1:40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1:40">
      <c r="A76" s="7"/>
      <c r="B76" s="7"/>
      <c r="C76" s="7"/>
      <c r="D76" s="25"/>
      <c r="E76" s="41"/>
      <c r="F76" s="25"/>
      <c r="G76" s="25"/>
      <c r="H76" s="41"/>
      <c r="I76" s="25"/>
      <c r="J76" s="25"/>
      <c r="K76" s="41"/>
      <c r="L76" s="25"/>
      <c r="M76" s="25"/>
      <c r="N76" s="41"/>
      <c r="O76" s="25"/>
      <c r="P76" s="38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1:40">
      <c r="A77" s="7"/>
      <c r="B77" s="7"/>
      <c r="C77" s="7"/>
      <c r="D77" s="10"/>
      <c r="E77" s="10"/>
      <c r="F77" s="7"/>
      <c r="G77" s="10"/>
      <c r="H77" s="10"/>
      <c r="I77" s="7"/>
      <c r="J77" s="10"/>
      <c r="K77" s="10"/>
      <c r="L77" s="7"/>
      <c r="M77" s="10"/>
      <c r="N77" s="10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1:40">
      <c r="A78" s="7"/>
      <c r="B78" s="7"/>
      <c r="C78" s="7"/>
      <c r="D78" s="10"/>
      <c r="E78" s="10"/>
      <c r="F78" s="7"/>
      <c r="G78" s="10"/>
      <c r="H78" s="10"/>
      <c r="I78" s="7"/>
      <c r="J78" s="10"/>
      <c r="K78" s="10"/>
      <c r="L78" s="7"/>
      <c r="M78" s="10"/>
      <c r="N78" s="10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1:40">
      <c r="A79" s="7"/>
      <c r="B79" s="49"/>
      <c r="C79" s="7"/>
      <c r="D79" s="10"/>
      <c r="E79" s="10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1:40">
      <c r="A80" s="7"/>
      <c r="B80" s="7"/>
      <c r="C80" s="7"/>
      <c r="D80" s="7"/>
      <c r="E80" s="26"/>
      <c r="F80" s="38"/>
      <c r="G80" s="39"/>
      <c r="H80" s="39"/>
      <c r="I80" s="38"/>
      <c r="J80" s="51"/>
      <c r="K80" s="51"/>
      <c r="L80" s="57"/>
      <c r="M80" s="39"/>
      <c r="N80" s="39"/>
      <c r="O80" s="38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1:40">
      <c r="A81" s="7"/>
      <c r="B81" s="7"/>
      <c r="C81" s="7"/>
      <c r="D81" s="7"/>
      <c r="E81" s="26"/>
      <c r="F81" s="38"/>
      <c r="G81" s="39"/>
      <c r="H81" s="39"/>
      <c r="I81" s="38"/>
      <c r="J81" s="51"/>
      <c r="K81" s="51"/>
      <c r="L81" s="57"/>
      <c r="M81" s="39"/>
      <c r="N81" s="39"/>
      <c r="O81" s="38"/>
      <c r="P81" s="48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1:40">
      <c r="A82" s="7"/>
      <c r="B82" s="7"/>
      <c r="C82" s="7"/>
      <c r="D82" s="7"/>
      <c r="E82" s="26"/>
      <c r="F82" s="38"/>
      <c r="G82" s="39"/>
      <c r="H82" s="39"/>
      <c r="I82" s="38"/>
      <c r="J82" s="51"/>
      <c r="K82" s="51"/>
      <c r="L82" s="57"/>
      <c r="M82" s="39"/>
      <c r="N82" s="39"/>
      <c r="O82" s="38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1:40">
      <c r="A83" s="7"/>
      <c r="B83" s="7"/>
      <c r="C83" s="28"/>
      <c r="D83" s="7"/>
      <c r="E83" s="26"/>
      <c r="F83" s="38"/>
      <c r="G83" s="39"/>
      <c r="H83" s="39"/>
      <c r="I83" s="38"/>
      <c r="J83" s="51"/>
      <c r="K83" s="51"/>
      <c r="L83" s="57"/>
      <c r="M83" s="39"/>
      <c r="N83" s="39"/>
      <c r="O83" s="38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1:40">
      <c r="A84" s="7"/>
      <c r="B84" s="7"/>
      <c r="C84" s="28"/>
      <c r="D84" s="7"/>
      <c r="E84" s="26"/>
      <c r="F84" s="38"/>
      <c r="G84" s="39"/>
      <c r="H84" s="39"/>
      <c r="I84" s="38"/>
      <c r="J84" s="51"/>
      <c r="K84" s="51"/>
      <c r="L84" s="57"/>
      <c r="M84" s="39"/>
      <c r="N84" s="39"/>
      <c r="O84" s="38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1:40">
      <c r="A85" s="7"/>
      <c r="B85" s="7"/>
      <c r="C85" s="28"/>
      <c r="D85" s="7"/>
      <c r="E85" s="26"/>
      <c r="F85" s="38"/>
      <c r="G85" s="39"/>
      <c r="H85" s="39"/>
      <c r="I85" s="38"/>
      <c r="J85" s="51"/>
      <c r="K85" s="51"/>
      <c r="L85" s="57"/>
      <c r="M85" s="39"/>
      <c r="N85" s="39"/>
      <c r="O85" s="38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1:40">
      <c r="A86" s="7"/>
      <c r="B86" s="7"/>
      <c r="C86" s="28"/>
      <c r="D86" s="7"/>
      <c r="E86" s="26"/>
      <c r="F86" s="38"/>
      <c r="G86" s="39"/>
      <c r="H86" s="39"/>
      <c r="I86" s="38"/>
      <c r="J86" s="51"/>
      <c r="K86" s="51"/>
      <c r="L86" s="57"/>
      <c r="M86" s="39"/>
      <c r="N86" s="39"/>
      <c r="O86" s="3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1:40">
      <c r="A87" s="7"/>
      <c r="B87" s="7"/>
      <c r="C87" s="28"/>
      <c r="D87" s="7"/>
      <c r="E87" s="26"/>
      <c r="F87" s="38"/>
      <c r="G87" s="39"/>
      <c r="H87" s="39"/>
      <c r="I87" s="38"/>
      <c r="J87" s="51"/>
      <c r="K87" s="51"/>
      <c r="L87" s="57"/>
      <c r="M87" s="39"/>
      <c r="N87" s="39"/>
      <c r="O87" s="38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1:40">
      <c r="A88" s="7"/>
      <c r="B88" s="7"/>
      <c r="C88" s="28"/>
      <c r="D88" s="7"/>
      <c r="E88" s="26"/>
      <c r="F88" s="38"/>
      <c r="G88" s="39"/>
      <c r="H88" s="39"/>
      <c r="I88" s="38"/>
      <c r="J88" s="51"/>
      <c r="K88" s="51"/>
      <c r="L88" s="57"/>
      <c r="M88" s="39"/>
      <c r="N88" s="39"/>
      <c r="O88" s="38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1:40">
      <c r="A89" s="7"/>
      <c r="B89" s="7"/>
      <c r="C89" s="28"/>
      <c r="D89" s="7"/>
      <c r="E89" s="26"/>
      <c r="F89" s="38"/>
      <c r="G89" s="39"/>
      <c r="H89" s="39"/>
      <c r="I89" s="38"/>
      <c r="J89" s="51"/>
      <c r="K89" s="51"/>
      <c r="L89" s="57"/>
      <c r="M89" s="39"/>
      <c r="N89" s="39"/>
      <c r="O89" s="38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1:40">
      <c r="A90" s="7"/>
      <c r="B90" s="7"/>
      <c r="C90" s="28"/>
      <c r="D90" s="7"/>
      <c r="E90" s="26"/>
      <c r="F90" s="38"/>
      <c r="G90" s="39"/>
      <c r="H90" s="39"/>
      <c r="I90" s="38"/>
      <c r="J90" s="51"/>
      <c r="K90" s="51"/>
      <c r="L90" s="57"/>
      <c r="M90" s="39"/>
      <c r="N90" s="39"/>
      <c r="O90" s="38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1:40">
      <c r="A91" s="7"/>
      <c r="B91" s="28"/>
      <c r="C91" s="28"/>
      <c r="D91" s="7"/>
      <c r="E91" s="26"/>
      <c r="F91" s="38"/>
      <c r="G91" s="39"/>
      <c r="H91" s="39"/>
      <c r="I91" s="38"/>
      <c r="J91" s="51"/>
      <c r="K91" s="51"/>
      <c r="L91" s="57"/>
      <c r="M91" s="39"/>
      <c r="N91" s="39"/>
      <c r="O91" s="3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1:40">
      <c r="A92" s="7"/>
      <c r="B92" s="7"/>
      <c r="C92" s="28"/>
      <c r="D92" s="7"/>
      <c r="E92" s="26"/>
      <c r="F92" s="38"/>
      <c r="G92" s="39"/>
      <c r="H92" s="39"/>
      <c r="I92" s="38"/>
      <c r="J92" s="51"/>
      <c r="K92" s="51"/>
      <c r="L92" s="57"/>
      <c r="M92" s="39"/>
      <c r="N92" s="39"/>
      <c r="O92" s="38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1:40">
      <c r="A93" s="7"/>
      <c r="B93" s="7"/>
      <c r="C93" s="28"/>
      <c r="D93" s="7"/>
      <c r="E93" s="26"/>
      <c r="F93" s="38"/>
      <c r="G93" s="39"/>
      <c r="H93" s="39"/>
      <c r="I93" s="38"/>
      <c r="J93" s="51"/>
      <c r="K93" s="51"/>
      <c r="L93" s="57"/>
      <c r="M93" s="39"/>
      <c r="N93" s="39"/>
      <c r="O93" s="38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1:40">
      <c r="A94" s="7"/>
      <c r="B94" s="7"/>
      <c r="C94" s="28"/>
      <c r="D94" s="7"/>
      <c r="E94" s="26"/>
      <c r="F94" s="38"/>
      <c r="G94" s="39"/>
      <c r="H94" s="39"/>
      <c r="I94" s="38"/>
      <c r="J94" s="51"/>
      <c r="K94" s="51"/>
      <c r="L94" s="57"/>
      <c r="M94" s="39"/>
      <c r="N94" s="39"/>
      <c r="O94" s="38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1:40">
      <c r="A95" s="7"/>
      <c r="B95" s="7"/>
      <c r="C95" s="28"/>
      <c r="D95" s="7"/>
      <c r="E95" s="26"/>
      <c r="F95" s="38"/>
      <c r="G95" s="39"/>
      <c r="H95" s="39"/>
      <c r="I95" s="38"/>
      <c r="J95" s="51"/>
      <c r="K95" s="51"/>
      <c r="L95" s="57"/>
      <c r="M95" s="39"/>
      <c r="N95" s="39"/>
      <c r="O95" s="38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1:40">
      <c r="A96" s="7"/>
      <c r="B96" s="7"/>
      <c r="C96" s="28"/>
      <c r="D96" s="7"/>
      <c r="E96" s="26"/>
      <c r="F96" s="38"/>
      <c r="G96" s="39"/>
      <c r="H96" s="39"/>
      <c r="I96" s="38"/>
      <c r="J96" s="51"/>
      <c r="K96" s="51"/>
      <c r="L96" s="57"/>
      <c r="M96" s="39"/>
      <c r="N96" s="39"/>
      <c r="O96" s="38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1:40">
      <c r="A97" s="7"/>
      <c r="B97" s="7"/>
      <c r="C97" s="28"/>
      <c r="D97" s="7"/>
      <c r="E97" s="26"/>
      <c r="F97" s="38"/>
      <c r="G97" s="39"/>
      <c r="H97" s="39"/>
      <c r="I97" s="38"/>
      <c r="J97" s="51"/>
      <c r="K97" s="51"/>
      <c r="L97" s="57"/>
      <c r="M97" s="39"/>
      <c r="N97" s="39"/>
      <c r="O97" s="38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1:40">
      <c r="A98" s="7"/>
      <c r="B98" s="7"/>
      <c r="C98" s="28"/>
      <c r="D98" s="7"/>
      <c r="E98" s="7"/>
      <c r="F98" s="28"/>
      <c r="G98" s="64"/>
      <c r="H98" s="39"/>
      <c r="I98" s="28"/>
      <c r="J98" s="51"/>
      <c r="K98" s="51"/>
      <c r="L98" s="50"/>
      <c r="M98" s="39"/>
      <c r="N98" s="39"/>
      <c r="O98" s="38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1:40">
      <c r="A99" s="7"/>
      <c r="B99" s="7"/>
      <c r="C99" s="7"/>
      <c r="D99" s="7"/>
      <c r="E99" s="26"/>
      <c r="F99" s="38"/>
      <c r="G99" s="39"/>
      <c r="H99" s="39"/>
      <c r="I99" s="38"/>
      <c r="J99" s="51"/>
      <c r="K99" s="51"/>
      <c r="L99" s="57"/>
      <c r="M99" s="39"/>
      <c r="N99" s="39"/>
      <c r="O99" s="38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1:40">
      <c r="A100" s="7"/>
      <c r="B100" s="49"/>
      <c r="C100" s="7"/>
      <c r="D100" s="7"/>
      <c r="E100" s="26"/>
      <c r="F100" s="38"/>
      <c r="G100" s="39"/>
      <c r="H100" s="39"/>
      <c r="I100" s="38"/>
      <c r="J100" s="51"/>
      <c r="K100" s="51"/>
      <c r="L100" s="57"/>
      <c r="M100" s="39"/>
      <c r="N100" s="39"/>
      <c r="O100" s="38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1:40">
      <c r="A101" s="7"/>
      <c r="B101" s="7"/>
      <c r="C101" s="28"/>
      <c r="D101" s="7"/>
      <c r="E101" s="26"/>
      <c r="F101" s="38"/>
      <c r="G101" s="39"/>
      <c r="H101" s="39"/>
      <c r="I101" s="38"/>
      <c r="J101" s="51"/>
      <c r="K101" s="51"/>
      <c r="L101" s="57"/>
      <c r="M101" s="39"/>
      <c r="N101" s="39"/>
      <c r="O101" s="38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1:40">
      <c r="A102" s="7"/>
      <c r="B102" s="7"/>
      <c r="C102" s="28"/>
      <c r="D102" s="7"/>
      <c r="E102" s="26"/>
      <c r="F102" s="38"/>
      <c r="G102" s="39"/>
      <c r="H102" s="39"/>
      <c r="I102" s="38"/>
      <c r="J102" s="51"/>
      <c r="K102" s="51"/>
      <c r="L102" s="57"/>
      <c r="M102" s="39"/>
      <c r="N102" s="39"/>
      <c r="O102" s="38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1:40">
      <c r="A103" s="7"/>
      <c r="B103" s="7"/>
      <c r="C103" s="28"/>
      <c r="D103" s="7"/>
      <c r="E103" s="26"/>
      <c r="F103" s="38"/>
      <c r="G103" s="39"/>
      <c r="H103" s="39"/>
      <c r="I103" s="38"/>
      <c r="J103" s="51"/>
      <c r="K103" s="51"/>
      <c r="L103" s="57"/>
      <c r="M103" s="39"/>
      <c r="N103" s="39"/>
      <c r="O103" s="38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1:40">
      <c r="A104" s="7"/>
      <c r="B104" s="7"/>
      <c r="C104" s="28"/>
      <c r="D104" s="7"/>
      <c r="E104" s="26"/>
      <c r="F104" s="38"/>
      <c r="G104" s="39"/>
      <c r="H104" s="39"/>
      <c r="I104" s="38"/>
      <c r="J104" s="51"/>
      <c r="K104" s="51"/>
      <c r="L104" s="57"/>
      <c r="M104" s="39"/>
      <c r="N104" s="39"/>
      <c r="O104" s="38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1:40">
      <c r="A105" s="7"/>
      <c r="B105" s="49"/>
      <c r="C105" s="7"/>
      <c r="D105" s="7"/>
      <c r="E105" s="26"/>
      <c r="F105" s="38"/>
      <c r="G105" s="39"/>
      <c r="H105" s="39"/>
      <c r="I105" s="38"/>
      <c r="J105" s="51"/>
      <c r="K105" s="51"/>
      <c r="L105" s="57"/>
      <c r="M105" s="39"/>
      <c r="N105" s="39"/>
      <c r="O105" s="38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1:40">
      <c r="A106" s="7"/>
      <c r="B106" s="7"/>
      <c r="C106" s="7"/>
      <c r="D106" s="7"/>
      <c r="E106" s="26"/>
      <c r="F106" s="38"/>
      <c r="G106" s="39"/>
      <c r="H106" s="39"/>
      <c r="I106" s="38"/>
      <c r="J106" s="51"/>
      <c r="K106" s="51"/>
      <c r="L106" s="57"/>
      <c r="M106" s="39"/>
      <c r="N106" s="39"/>
      <c r="O106" s="38"/>
      <c r="P106" s="7"/>
    </row>
    <row r="107" spans="1:40">
      <c r="A107" s="7"/>
      <c r="B107" s="7"/>
      <c r="C107" s="28"/>
      <c r="D107" s="7"/>
      <c r="E107" s="26"/>
      <c r="F107" s="38"/>
      <c r="G107" s="39"/>
      <c r="H107" s="39"/>
      <c r="I107" s="38"/>
      <c r="J107" s="51"/>
      <c r="K107" s="51"/>
      <c r="L107" s="57"/>
      <c r="M107" s="39"/>
      <c r="N107" s="39"/>
      <c r="O107" s="38"/>
      <c r="P107" s="7"/>
    </row>
    <row r="108" spans="1:40">
      <c r="A108" s="7"/>
      <c r="B108" s="7"/>
      <c r="C108" s="28"/>
      <c r="D108" s="7"/>
      <c r="E108" s="26"/>
      <c r="F108" s="38"/>
      <c r="G108" s="39"/>
      <c r="H108" s="39"/>
      <c r="I108" s="38"/>
      <c r="J108" s="51"/>
      <c r="K108" s="51"/>
      <c r="L108" s="57"/>
      <c r="M108" s="39"/>
      <c r="N108" s="39"/>
      <c r="O108" s="38"/>
      <c r="P108" s="7"/>
    </row>
    <row r="109" spans="1:40">
      <c r="A109" s="7"/>
      <c r="B109" s="7"/>
      <c r="C109" s="28"/>
      <c r="D109" s="7"/>
      <c r="E109" s="7"/>
      <c r="F109" s="38"/>
      <c r="G109" s="39"/>
      <c r="H109" s="39"/>
      <c r="I109" s="38"/>
      <c r="J109" s="51"/>
      <c r="K109" s="51"/>
      <c r="L109" s="57"/>
      <c r="M109" s="39"/>
      <c r="N109" s="39"/>
      <c r="O109" s="38"/>
      <c r="P109" s="7"/>
    </row>
    <row r="110" spans="1:40">
      <c r="A110" s="7"/>
      <c r="B110" s="7"/>
      <c r="C110" s="7"/>
      <c r="D110" s="7"/>
      <c r="E110" s="7"/>
      <c r="F110" s="7"/>
      <c r="G110" s="7"/>
      <c r="H110" s="7"/>
      <c r="I110" s="7"/>
      <c r="J110" s="39"/>
      <c r="K110" s="39"/>
      <c r="L110" s="7"/>
      <c r="M110" s="7"/>
      <c r="N110" s="7"/>
      <c r="O110" s="38"/>
      <c r="P110" s="7"/>
    </row>
    <row r="111" spans="1:40">
      <c r="A111" s="28"/>
      <c r="B111" s="28"/>
      <c r="C111" s="28"/>
      <c r="D111" s="64"/>
      <c r="E111" s="39"/>
      <c r="F111" s="28"/>
      <c r="G111" s="64"/>
      <c r="H111" s="39"/>
      <c r="I111" s="28"/>
      <c r="J111" s="64"/>
      <c r="K111" s="39"/>
      <c r="L111" s="50"/>
      <c r="M111" s="64"/>
      <c r="N111" s="39"/>
      <c r="O111" s="50"/>
      <c r="P111" s="7"/>
    </row>
    <row r="112" spans="1:40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35" spans="37:37">
      <c r="AK135" t="s">
        <v>86</v>
      </c>
    </row>
  </sheetData>
  <phoneticPr fontId="7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S137"/>
  <sheetViews>
    <sheetView tabSelected="1" zoomScale="80" zoomScaleNormal="80" zoomScalePageLayoutView="80" workbookViewId="0">
      <pane xSplit="8160" topLeftCell="J1" activePane="topRight"/>
      <selection activeCell="E24" sqref="E24"/>
      <selection pane="topRight" activeCell="Q8" sqref="Q8"/>
    </sheetView>
  </sheetViews>
  <sheetFormatPr baseColWidth="10" defaultRowHeight="15" x14ac:dyDescent="0"/>
  <cols>
    <col min="3" max="3" width="14.5" customWidth="1"/>
    <col min="4" max="4" width="16.1640625" customWidth="1"/>
    <col min="5" max="5" width="9.1640625" customWidth="1"/>
    <col min="6" max="6" width="8.83203125" customWidth="1"/>
    <col min="7" max="7" width="9.83203125" customWidth="1"/>
    <col min="8" max="8" width="9" customWidth="1"/>
    <col min="9" max="9" width="7.83203125" customWidth="1"/>
    <col min="10" max="10" width="7" customWidth="1"/>
    <col min="11" max="11" width="8.33203125" customWidth="1"/>
    <col min="12" max="12" width="7.6640625" customWidth="1"/>
    <col min="13" max="13" width="7.1640625" customWidth="1"/>
    <col min="14" max="14" width="9.1640625" customWidth="1"/>
    <col min="15" max="15" width="8.6640625" customWidth="1"/>
    <col min="16" max="16" width="7.1640625" customWidth="1"/>
    <col min="17" max="17" width="7.6640625" customWidth="1"/>
    <col min="18" max="18" width="7.5" customWidth="1"/>
    <col min="19" max="24" width="7.1640625" customWidth="1"/>
    <col min="25" max="25" width="7" customWidth="1"/>
    <col min="26" max="33" width="7.1640625" customWidth="1"/>
    <col min="34" max="34" width="6.6640625" customWidth="1"/>
    <col min="35" max="79" width="7.1640625" customWidth="1"/>
    <col min="80" max="80" width="8.5" customWidth="1"/>
    <col min="81" max="81" width="9.1640625" customWidth="1"/>
    <col min="82" max="83" width="7.1640625" customWidth="1"/>
    <col min="84" max="84" width="7.33203125" customWidth="1"/>
    <col min="85" max="86" width="7.1640625" customWidth="1"/>
    <col min="87" max="87" width="9.6640625" customWidth="1"/>
    <col min="88" max="98" width="7.1640625" customWidth="1"/>
  </cols>
  <sheetData>
    <row r="8" spans="3:149" ht="20">
      <c r="C8" s="1" t="s">
        <v>0</v>
      </c>
    </row>
    <row r="9" spans="3:149">
      <c r="C9" t="s">
        <v>24</v>
      </c>
      <c r="D9" t="s">
        <v>47</v>
      </c>
    </row>
    <row r="10" spans="3:149">
      <c r="C10" t="s">
        <v>48</v>
      </c>
      <c r="D10" t="s">
        <v>53</v>
      </c>
      <c r="H10" s="169"/>
      <c r="I10" s="121" t="s">
        <v>200</v>
      </c>
    </row>
    <row r="11" spans="3:149">
      <c r="C11" t="s">
        <v>197</v>
      </c>
      <c r="D11" t="s">
        <v>198</v>
      </c>
      <c r="H11" s="28"/>
      <c r="I11" s="121"/>
    </row>
    <row r="12" spans="3:149">
      <c r="C12" t="s">
        <v>15</v>
      </c>
      <c r="D12" t="s">
        <v>45</v>
      </c>
      <c r="I12" s="121"/>
      <c r="CB12" s="169"/>
      <c r="CC12" s="121" t="s">
        <v>200</v>
      </c>
    </row>
    <row r="13" spans="3:149">
      <c r="C13" t="s">
        <v>74</v>
      </c>
      <c r="D13" t="s">
        <v>46</v>
      </c>
    </row>
    <row r="14" spans="3:149" ht="16" thickBot="1">
      <c r="I14" t="s">
        <v>117</v>
      </c>
      <c r="L14" t="s">
        <v>117</v>
      </c>
      <c r="O14" t="s">
        <v>117</v>
      </c>
      <c r="R14" t="s">
        <v>117</v>
      </c>
      <c r="BE14">
        <v>2019</v>
      </c>
      <c r="CX14">
        <v>2017</v>
      </c>
      <c r="DA14">
        <v>2017</v>
      </c>
      <c r="DD14">
        <v>2017</v>
      </c>
      <c r="DG14">
        <v>2017</v>
      </c>
      <c r="DJ14">
        <v>2017</v>
      </c>
      <c r="DM14">
        <v>2017</v>
      </c>
      <c r="DP14">
        <v>2017</v>
      </c>
      <c r="DS14">
        <v>2017</v>
      </c>
    </row>
    <row r="15" spans="3:149">
      <c r="C15" s="14"/>
      <c r="D15" s="15"/>
      <c r="E15" s="15"/>
      <c r="F15" s="15"/>
      <c r="G15" s="159" t="s">
        <v>69</v>
      </c>
      <c r="H15" s="172"/>
      <c r="I15" s="173">
        <v>2017</v>
      </c>
      <c r="J15" s="173"/>
      <c r="K15" s="151"/>
      <c r="L15" s="152">
        <v>2018</v>
      </c>
      <c r="M15" s="15"/>
      <c r="N15" s="151"/>
      <c r="O15" s="152">
        <v>2019</v>
      </c>
      <c r="P15" s="183"/>
      <c r="Q15" s="14"/>
      <c r="R15" s="15">
        <v>2020</v>
      </c>
      <c r="S15" s="183"/>
      <c r="T15" s="3"/>
      <c r="U15" s="4" t="s">
        <v>202</v>
      </c>
      <c r="V15" s="5"/>
      <c r="W15" s="3"/>
      <c r="X15" s="4" t="s">
        <v>80</v>
      </c>
      <c r="Y15" s="5"/>
      <c r="Z15" s="3"/>
      <c r="AA15" s="4" t="s">
        <v>187</v>
      </c>
      <c r="AB15" s="5"/>
      <c r="AC15" s="3"/>
      <c r="AD15" s="4" t="s">
        <v>92</v>
      </c>
      <c r="AE15" s="5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4"/>
      <c r="BE15" s="4" t="s">
        <v>182</v>
      </c>
      <c r="BF15" s="5"/>
      <c r="BG15" s="3"/>
      <c r="BH15" s="4" t="s">
        <v>186</v>
      </c>
      <c r="BI15" s="5"/>
      <c r="BJ15" s="3"/>
      <c r="BK15" s="4" t="s">
        <v>187</v>
      </c>
      <c r="BL15" s="5"/>
      <c r="BM15" s="3"/>
      <c r="BN15" s="4" t="s">
        <v>92</v>
      </c>
      <c r="BO15" s="5"/>
      <c r="BP15" s="3"/>
      <c r="BQ15" s="4" t="s">
        <v>158</v>
      </c>
      <c r="BR15" s="5"/>
      <c r="BS15" s="3"/>
      <c r="BT15" s="4" t="s">
        <v>189</v>
      </c>
      <c r="BU15" s="5"/>
      <c r="BV15" s="3"/>
      <c r="BW15" s="4" t="s">
        <v>118</v>
      </c>
      <c r="BX15" s="5"/>
      <c r="BY15" s="3"/>
      <c r="BZ15" s="4" t="s">
        <v>119</v>
      </c>
      <c r="CA15" s="5"/>
      <c r="CB15" s="3"/>
      <c r="CC15" s="4">
        <f>O15</f>
        <v>2019</v>
      </c>
      <c r="CD15" s="5"/>
      <c r="CE15" s="7"/>
      <c r="CW15" s="4"/>
      <c r="CX15" s="4" t="s">
        <v>66</v>
      </c>
      <c r="CY15" s="4"/>
      <c r="CZ15" s="3"/>
      <c r="DA15" s="4" t="s">
        <v>80</v>
      </c>
      <c r="DB15" s="5"/>
      <c r="DC15" s="3"/>
      <c r="DD15" s="4" t="s">
        <v>87</v>
      </c>
      <c r="DE15" s="5"/>
      <c r="DF15" s="3"/>
      <c r="DG15" s="4" t="s">
        <v>92</v>
      </c>
      <c r="DH15" s="5"/>
      <c r="DI15" s="3" t="s">
        <v>96</v>
      </c>
      <c r="DJ15" s="4" t="s">
        <v>97</v>
      </c>
      <c r="DK15" s="5" t="s">
        <v>98</v>
      </c>
      <c r="DL15" s="3"/>
      <c r="DM15" s="4" t="s">
        <v>19</v>
      </c>
      <c r="DN15" s="5"/>
      <c r="DO15" s="3"/>
      <c r="DP15" s="4" t="s">
        <v>118</v>
      </c>
      <c r="DQ15" s="5"/>
      <c r="DR15" s="3"/>
      <c r="DS15" s="4" t="s">
        <v>119</v>
      </c>
      <c r="DT15" s="5"/>
      <c r="DV15" s="4"/>
      <c r="DW15" s="161">
        <v>43101</v>
      </c>
      <c r="DX15" s="5"/>
      <c r="DY15" s="4"/>
      <c r="DZ15" s="161">
        <v>43132</v>
      </c>
      <c r="EA15" s="5"/>
      <c r="EB15" s="4"/>
      <c r="EC15" s="161" t="s">
        <v>152</v>
      </c>
      <c r="ED15" s="5"/>
      <c r="EE15" s="4"/>
      <c r="EF15" s="161">
        <v>43191</v>
      </c>
      <c r="EG15" s="5"/>
      <c r="EH15" s="4"/>
      <c r="EI15" s="166" t="s">
        <v>158</v>
      </c>
      <c r="EJ15" s="5"/>
      <c r="EK15" s="4"/>
      <c r="EL15" s="161">
        <v>43374</v>
      </c>
      <c r="EM15" s="5"/>
      <c r="EN15" s="4"/>
      <c r="EO15" s="161">
        <v>43405</v>
      </c>
      <c r="EP15" s="5"/>
      <c r="EQ15" s="4"/>
      <c r="ER15" s="161">
        <v>43435</v>
      </c>
      <c r="ES15" s="5"/>
    </row>
    <row r="16" spans="3:149">
      <c r="C16" s="18" t="s">
        <v>1</v>
      </c>
      <c r="D16" s="7" t="s">
        <v>3</v>
      </c>
      <c r="E16" s="10" t="s">
        <v>6</v>
      </c>
      <c r="F16" s="10" t="s">
        <v>12</v>
      </c>
      <c r="G16" s="26" t="s">
        <v>168</v>
      </c>
      <c r="H16" s="174" t="s">
        <v>143</v>
      </c>
      <c r="I16" s="175"/>
      <c r="J16" s="175"/>
      <c r="K16" s="32" t="s">
        <v>181</v>
      </c>
      <c r="L16" s="49"/>
      <c r="M16" s="7"/>
      <c r="N16" s="32" t="s">
        <v>201</v>
      </c>
      <c r="O16" s="49"/>
      <c r="P16" s="16"/>
      <c r="Q16" s="32" t="s">
        <v>211</v>
      </c>
      <c r="R16" s="49"/>
      <c r="S16" s="16"/>
      <c r="T16" s="32" t="s">
        <v>30</v>
      </c>
      <c r="U16" s="49">
        <v>6.2</v>
      </c>
      <c r="V16" s="16" t="s">
        <v>42</v>
      </c>
      <c r="W16" s="32" t="s">
        <v>30</v>
      </c>
      <c r="X16" s="49">
        <v>7.2</v>
      </c>
      <c r="Y16" s="16" t="s">
        <v>42</v>
      </c>
      <c r="Z16" s="32" t="s">
        <v>30</v>
      </c>
      <c r="AA16" s="49">
        <v>6.8</v>
      </c>
      <c r="AB16" s="16" t="s">
        <v>42</v>
      </c>
      <c r="AC16" s="32" t="s">
        <v>30</v>
      </c>
      <c r="AD16" s="49">
        <v>11.1</v>
      </c>
      <c r="AE16" s="16" t="s">
        <v>42</v>
      </c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 t="s">
        <v>30</v>
      </c>
      <c r="BE16" s="7">
        <v>3.5</v>
      </c>
      <c r="BF16" s="8" t="s">
        <v>42</v>
      </c>
      <c r="BG16" s="6" t="s">
        <v>30</v>
      </c>
      <c r="BH16" s="7">
        <v>6.1</v>
      </c>
      <c r="BI16" s="8" t="s">
        <v>42</v>
      </c>
      <c r="BJ16" s="6" t="s">
        <v>30</v>
      </c>
      <c r="BK16" s="7">
        <v>8</v>
      </c>
      <c r="BL16" s="8" t="s">
        <v>42</v>
      </c>
      <c r="BM16" s="6" t="s">
        <v>30</v>
      </c>
      <c r="BN16" s="7">
        <v>10.9</v>
      </c>
      <c r="BO16" s="8" t="s">
        <v>42</v>
      </c>
      <c r="BP16" s="6" t="s">
        <v>30</v>
      </c>
      <c r="BQ16" s="7"/>
      <c r="BR16" s="8" t="s">
        <v>42</v>
      </c>
      <c r="BS16" s="6" t="s">
        <v>30</v>
      </c>
      <c r="BT16" s="7">
        <v>11.6</v>
      </c>
      <c r="BU16" s="8" t="s">
        <v>42</v>
      </c>
      <c r="BV16" s="6" t="s">
        <v>30</v>
      </c>
      <c r="BW16" s="7">
        <v>6.4</v>
      </c>
      <c r="BX16" s="8" t="s">
        <v>42</v>
      </c>
      <c r="BY16" s="6" t="s">
        <v>30</v>
      </c>
      <c r="BZ16" s="7">
        <v>5.8</v>
      </c>
      <c r="CA16" s="8" t="s">
        <v>42</v>
      </c>
      <c r="CB16" s="6" t="str">
        <f>N16</f>
        <v>jan t/m decemberl</v>
      </c>
      <c r="CC16" s="7"/>
      <c r="CD16" s="8"/>
      <c r="CE16" s="7"/>
      <c r="CW16" s="25" t="s">
        <v>30</v>
      </c>
      <c r="CX16" s="41">
        <v>1.6</v>
      </c>
      <c r="CY16" s="25" t="s">
        <v>42</v>
      </c>
      <c r="CZ16" s="40" t="s">
        <v>30</v>
      </c>
      <c r="DA16" s="41">
        <v>5.0999999999999996</v>
      </c>
      <c r="DB16" s="42" t="s">
        <v>42</v>
      </c>
      <c r="DC16" s="40" t="s">
        <v>30</v>
      </c>
      <c r="DD16" s="41">
        <v>8.6</v>
      </c>
      <c r="DE16" s="42" t="s">
        <v>42</v>
      </c>
      <c r="DF16" s="40" t="s">
        <v>30</v>
      </c>
      <c r="DG16" s="41">
        <v>8.6999999999999993</v>
      </c>
      <c r="DH16" s="42" t="s">
        <v>42</v>
      </c>
      <c r="DI16" s="40" t="s">
        <v>30</v>
      </c>
      <c r="DJ16" s="41"/>
      <c r="DK16" s="42" t="s">
        <v>42</v>
      </c>
      <c r="DL16" s="40" t="s">
        <v>30</v>
      </c>
      <c r="DM16" s="41">
        <v>13.3</v>
      </c>
      <c r="DN16" s="42" t="s">
        <v>42</v>
      </c>
      <c r="DO16" s="40" t="s">
        <v>30</v>
      </c>
      <c r="DP16" s="41">
        <v>7.3</v>
      </c>
      <c r="DQ16" s="42" t="s">
        <v>42</v>
      </c>
      <c r="DR16" s="40" t="s">
        <v>30</v>
      </c>
      <c r="DS16" s="41">
        <v>4.9000000000000004</v>
      </c>
      <c r="DT16" s="42" t="s">
        <v>42</v>
      </c>
      <c r="DV16" s="7" t="s">
        <v>30</v>
      </c>
      <c r="DW16" s="7">
        <v>5.6</v>
      </c>
      <c r="DX16" s="8" t="s">
        <v>42</v>
      </c>
      <c r="DY16" s="7" t="s">
        <v>30</v>
      </c>
      <c r="DZ16" s="7">
        <v>0.7</v>
      </c>
      <c r="EA16" s="8" t="s">
        <v>42</v>
      </c>
      <c r="EB16" s="7" t="s">
        <v>30</v>
      </c>
      <c r="EC16" s="7">
        <v>4.7</v>
      </c>
      <c r="ED16" s="8" t="s">
        <v>42</v>
      </c>
      <c r="EE16" s="7" t="s">
        <v>30</v>
      </c>
      <c r="EF16" s="7">
        <v>12.2</v>
      </c>
      <c r="EG16" s="8" t="s">
        <v>42</v>
      </c>
      <c r="EH16" s="7"/>
      <c r="EI16" s="7"/>
      <c r="EJ16" s="8"/>
      <c r="EK16" s="7" t="s">
        <v>30</v>
      </c>
      <c r="EL16" s="7">
        <v>12</v>
      </c>
      <c r="EM16" s="8" t="s">
        <v>42</v>
      </c>
      <c r="EN16" s="7" t="s">
        <v>30</v>
      </c>
      <c r="EO16" s="7">
        <v>6.8</v>
      </c>
      <c r="EP16" s="8" t="s">
        <v>42</v>
      </c>
      <c r="EQ16" s="7" t="s">
        <v>30</v>
      </c>
      <c r="ER16" s="7">
        <v>6.1</v>
      </c>
      <c r="ES16" s="8" t="s">
        <v>42</v>
      </c>
    </row>
    <row r="17" spans="2:149">
      <c r="C17" s="18"/>
      <c r="D17" s="7"/>
      <c r="E17" s="10" t="s">
        <v>10</v>
      </c>
      <c r="F17" s="10" t="s">
        <v>13</v>
      </c>
      <c r="G17" s="10" t="s">
        <v>169</v>
      </c>
      <c r="H17" s="157" t="s">
        <v>11</v>
      </c>
      <c r="I17" s="153" t="s">
        <v>13</v>
      </c>
      <c r="J17" s="176" t="s">
        <v>7</v>
      </c>
      <c r="K17" s="157" t="s">
        <v>11</v>
      </c>
      <c r="L17" s="153" t="s">
        <v>13</v>
      </c>
      <c r="M17" s="176" t="s">
        <v>7</v>
      </c>
      <c r="N17" s="157" t="s">
        <v>11</v>
      </c>
      <c r="O17" s="153" t="s">
        <v>13</v>
      </c>
      <c r="P17" s="184" t="s">
        <v>7</v>
      </c>
      <c r="Q17" s="157" t="s">
        <v>11</v>
      </c>
      <c r="R17" s="153" t="s">
        <v>13</v>
      </c>
      <c r="S17" s="184" t="s">
        <v>7</v>
      </c>
      <c r="T17" s="157" t="s">
        <v>11</v>
      </c>
      <c r="U17" s="153" t="s">
        <v>13</v>
      </c>
      <c r="V17" s="184" t="s">
        <v>9</v>
      </c>
      <c r="W17" s="157" t="s">
        <v>11</v>
      </c>
      <c r="X17" s="153" t="s">
        <v>13</v>
      </c>
      <c r="Y17" s="184" t="s">
        <v>9</v>
      </c>
      <c r="Z17" s="157" t="s">
        <v>11</v>
      </c>
      <c r="AA17" s="153" t="s">
        <v>13</v>
      </c>
      <c r="AB17" s="184" t="s">
        <v>9</v>
      </c>
      <c r="AC17" s="157" t="s">
        <v>11</v>
      </c>
      <c r="AD17" s="153" t="s">
        <v>13</v>
      </c>
      <c r="AE17" s="184" t="s">
        <v>9</v>
      </c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53" t="s">
        <v>11</v>
      </c>
      <c r="BE17" s="153" t="s">
        <v>13</v>
      </c>
      <c r="BF17" s="154" t="s">
        <v>9</v>
      </c>
      <c r="BG17" s="179" t="s">
        <v>11</v>
      </c>
      <c r="BH17" s="153" t="s">
        <v>13</v>
      </c>
      <c r="BI17" s="154" t="s">
        <v>9</v>
      </c>
      <c r="BJ17" s="179" t="s">
        <v>11</v>
      </c>
      <c r="BK17" s="153" t="s">
        <v>13</v>
      </c>
      <c r="BL17" s="154" t="s">
        <v>9</v>
      </c>
      <c r="BM17" s="179" t="s">
        <v>11</v>
      </c>
      <c r="BN17" s="153" t="s">
        <v>13</v>
      </c>
      <c r="BO17" s="154" t="s">
        <v>9</v>
      </c>
      <c r="BP17" s="179" t="s">
        <v>11</v>
      </c>
      <c r="BQ17" s="153" t="s">
        <v>13</v>
      </c>
      <c r="BR17" s="154" t="s">
        <v>9</v>
      </c>
      <c r="BS17" s="179" t="s">
        <v>11</v>
      </c>
      <c r="BT17" s="153" t="s">
        <v>13</v>
      </c>
      <c r="BU17" s="154" t="s">
        <v>9</v>
      </c>
      <c r="BV17" s="179" t="s">
        <v>11</v>
      </c>
      <c r="BW17" s="153" t="s">
        <v>13</v>
      </c>
      <c r="BX17" s="154" t="s">
        <v>9</v>
      </c>
      <c r="BY17" s="179" t="s">
        <v>11</v>
      </c>
      <c r="BZ17" s="153" t="s">
        <v>13</v>
      </c>
      <c r="CA17" s="154" t="s">
        <v>9</v>
      </c>
      <c r="CB17" s="194" t="str">
        <f>N17</f>
        <v>electr</v>
      </c>
      <c r="CC17" s="176" t="str">
        <f>O17</f>
        <v>heat</v>
      </c>
      <c r="CD17" s="154" t="str">
        <f>P17</f>
        <v>SCOP</v>
      </c>
      <c r="CE17" s="176"/>
      <c r="CW17" s="10" t="s">
        <v>11</v>
      </c>
      <c r="CX17" s="10" t="s">
        <v>13</v>
      </c>
      <c r="CY17" s="7" t="s">
        <v>9</v>
      </c>
      <c r="CZ17" s="9" t="s">
        <v>11</v>
      </c>
      <c r="DA17" s="10" t="s">
        <v>13</v>
      </c>
      <c r="DB17" s="8" t="s">
        <v>9</v>
      </c>
      <c r="DC17" s="9" t="s">
        <v>11</v>
      </c>
      <c r="DD17" s="10" t="s">
        <v>13</v>
      </c>
      <c r="DE17" s="8" t="s">
        <v>9</v>
      </c>
      <c r="DF17" s="9" t="s">
        <v>11</v>
      </c>
      <c r="DG17" s="10" t="s">
        <v>13</v>
      </c>
      <c r="DH17" s="8" t="s">
        <v>9</v>
      </c>
      <c r="DI17" s="9" t="s">
        <v>11</v>
      </c>
      <c r="DJ17" s="10" t="s">
        <v>13</v>
      </c>
      <c r="DK17" s="8" t="s">
        <v>9</v>
      </c>
      <c r="DL17" s="9" t="s">
        <v>11</v>
      </c>
      <c r="DM17" s="10" t="s">
        <v>13</v>
      </c>
      <c r="DN17" s="8" t="s">
        <v>9</v>
      </c>
      <c r="DO17" s="9" t="s">
        <v>11</v>
      </c>
      <c r="DP17" s="10" t="s">
        <v>13</v>
      </c>
      <c r="DQ17" s="8" t="s">
        <v>9</v>
      </c>
      <c r="DR17" s="9" t="s">
        <v>11</v>
      </c>
      <c r="DS17" s="10" t="s">
        <v>13</v>
      </c>
      <c r="DT17" s="8" t="s">
        <v>9</v>
      </c>
      <c r="DV17" s="153" t="s">
        <v>11</v>
      </c>
      <c r="DW17" s="153" t="s">
        <v>13</v>
      </c>
      <c r="DX17" s="154" t="s">
        <v>9</v>
      </c>
      <c r="DY17" s="153" t="s">
        <v>11</v>
      </c>
      <c r="DZ17" s="153" t="s">
        <v>13</v>
      </c>
      <c r="EA17" s="154" t="s">
        <v>9</v>
      </c>
      <c r="EB17" s="153" t="s">
        <v>11</v>
      </c>
      <c r="EC17" s="153" t="s">
        <v>13</v>
      </c>
      <c r="ED17" s="154" t="s">
        <v>9</v>
      </c>
      <c r="EE17" s="153" t="s">
        <v>11</v>
      </c>
      <c r="EF17" s="153" t="s">
        <v>13</v>
      </c>
      <c r="EG17" s="154" t="s">
        <v>9</v>
      </c>
      <c r="EH17" s="153" t="s">
        <v>11</v>
      </c>
      <c r="EI17" s="153" t="s">
        <v>13</v>
      </c>
      <c r="EJ17" s="154" t="s">
        <v>9</v>
      </c>
      <c r="EK17" s="153" t="s">
        <v>11</v>
      </c>
      <c r="EL17" s="153" t="s">
        <v>13</v>
      </c>
      <c r="EM17" s="154" t="s">
        <v>9</v>
      </c>
      <c r="EN17" s="153" t="s">
        <v>11</v>
      </c>
      <c r="EO17" s="153" t="s">
        <v>13</v>
      </c>
      <c r="EP17" s="154" t="s">
        <v>9</v>
      </c>
      <c r="EQ17" s="153" t="s">
        <v>11</v>
      </c>
      <c r="ER17" s="153" t="s">
        <v>13</v>
      </c>
      <c r="ES17" s="154" t="s">
        <v>9</v>
      </c>
    </row>
    <row r="18" spans="2:149">
      <c r="C18" s="18"/>
      <c r="D18" s="7"/>
      <c r="E18" s="10" t="s">
        <v>5</v>
      </c>
      <c r="F18" s="10" t="s">
        <v>14</v>
      </c>
      <c r="G18" s="10" t="s">
        <v>170</v>
      </c>
      <c r="H18" s="158" t="s">
        <v>8</v>
      </c>
      <c r="I18" s="155" t="s">
        <v>8</v>
      </c>
      <c r="J18" s="177"/>
      <c r="K18" s="158" t="s">
        <v>8</v>
      </c>
      <c r="L18" s="155" t="s">
        <v>8</v>
      </c>
      <c r="M18" s="177"/>
      <c r="N18" s="158" t="s">
        <v>8</v>
      </c>
      <c r="O18" s="155" t="s">
        <v>8</v>
      </c>
      <c r="P18" s="185"/>
      <c r="Q18" s="158" t="s">
        <v>8</v>
      </c>
      <c r="R18" s="155" t="s">
        <v>8</v>
      </c>
      <c r="S18" s="185"/>
      <c r="T18" s="158" t="s">
        <v>8</v>
      </c>
      <c r="U18" s="155" t="s">
        <v>8</v>
      </c>
      <c r="V18" s="185"/>
      <c r="W18" s="158" t="s">
        <v>8</v>
      </c>
      <c r="X18" s="155" t="s">
        <v>8</v>
      </c>
      <c r="Y18" s="185"/>
      <c r="Z18" s="158" t="s">
        <v>8</v>
      </c>
      <c r="AA18" s="155" t="s">
        <v>8</v>
      </c>
      <c r="AB18" s="185"/>
      <c r="AC18" s="158" t="s">
        <v>8</v>
      </c>
      <c r="AD18" s="155" t="s">
        <v>8</v>
      </c>
      <c r="AE18" s="185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55" t="s">
        <v>8</v>
      </c>
      <c r="BE18" s="155" t="s">
        <v>8</v>
      </c>
      <c r="BF18" s="156"/>
      <c r="BG18" s="180" t="s">
        <v>8</v>
      </c>
      <c r="BH18" s="155" t="s">
        <v>8</v>
      </c>
      <c r="BI18" s="156"/>
      <c r="BJ18" s="180" t="s">
        <v>8</v>
      </c>
      <c r="BK18" s="155" t="s">
        <v>8</v>
      </c>
      <c r="BL18" s="156"/>
      <c r="BM18" s="180" t="s">
        <v>8</v>
      </c>
      <c r="BN18" s="155" t="s">
        <v>8</v>
      </c>
      <c r="BO18" s="156"/>
      <c r="BP18" s="180" t="s">
        <v>8</v>
      </c>
      <c r="BQ18" s="155" t="s">
        <v>8</v>
      </c>
      <c r="BR18" s="156"/>
      <c r="BS18" s="180" t="s">
        <v>8</v>
      </c>
      <c r="BT18" s="155" t="s">
        <v>8</v>
      </c>
      <c r="BU18" s="156"/>
      <c r="BV18" s="180" t="s">
        <v>8</v>
      </c>
      <c r="BW18" s="155" t="s">
        <v>8</v>
      </c>
      <c r="BX18" s="156"/>
      <c r="BY18" s="180" t="s">
        <v>8</v>
      </c>
      <c r="BZ18" s="155" t="s">
        <v>8</v>
      </c>
      <c r="CA18" s="156"/>
      <c r="CB18" s="195" t="str">
        <f>N18</f>
        <v>kWh</v>
      </c>
      <c r="CC18" s="177" t="str">
        <f>O18</f>
        <v>kWh</v>
      </c>
      <c r="CD18" s="156"/>
      <c r="CE18" s="176"/>
      <c r="CW18" s="20" t="s">
        <v>8</v>
      </c>
      <c r="CX18" s="20" t="s">
        <v>8</v>
      </c>
      <c r="CY18" s="12"/>
      <c r="CZ18" s="9" t="s">
        <v>8</v>
      </c>
      <c r="DA18" s="10" t="s">
        <v>8</v>
      </c>
      <c r="DB18" s="8"/>
      <c r="DC18" s="22" t="s">
        <v>8</v>
      </c>
      <c r="DD18" s="20" t="s">
        <v>8</v>
      </c>
      <c r="DE18" s="13"/>
      <c r="DF18" s="22" t="s">
        <v>8</v>
      </c>
      <c r="DG18" s="20" t="s">
        <v>8</v>
      </c>
      <c r="DH18" s="13"/>
      <c r="DI18" s="22" t="s">
        <v>8</v>
      </c>
      <c r="DJ18" s="20" t="s">
        <v>8</v>
      </c>
      <c r="DK18" s="13"/>
      <c r="DL18" s="22" t="s">
        <v>8</v>
      </c>
      <c r="DM18" s="20" t="s">
        <v>8</v>
      </c>
      <c r="DN18" s="13"/>
      <c r="DO18" s="22" t="s">
        <v>8</v>
      </c>
      <c r="DP18" s="20" t="s">
        <v>8</v>
      </c>
      <c r="DQ18" s="13"/>
      <c r="DR18" s="22" t="s">
        <v>8</v>
      </c>
      <c r="DS18" s="20" t="s">
        <v>8</v>
      </c>
      <c r="DT18" s="13"/>
      <c r="DV18" s="155" t="s">
        <v>8</v>
      </c>
      <c r="DW18" s="155" t="s">
        <v>8</v>
      </c>
      <c r="DX18" s="156"/>
      <c r="DY18" s="155" t="s">
        <v>8</v>
      </c>
      <c r="DZ18" s="155" t="s">
        <v>8</v>
      </c>
      <c r="EA18" s="156"/>
      <c r="EB18" s="155" t="s">
        <v>8</v>
      </c>
      <c r="EC18" s="155" t="s">
        <v>8</v>
      </c>
      <c r="ED18" s="156"/>
      <c r="EE18" s="155" t="s">
        <v>8</v>
      </c>
      <c r="EF18" s="155" t="s">
        <v>8</v>
      </c>
      <c r="EG18" s="156"/>
      <c r="EH18" s="155" t="s">
        <v>8</v>
      </c>
      <c r="EI18" s="155" t="s">
        <v>8</v>
      </c>
      <c r="EJ18" s="156"/>
      <c r="EK18" s="155" t="s">
        <v>8</v>
      </c>
      <c r="EL18" s="155" t="s">
        <v>8</v>
      </c>
      <c r="EM18" s="156"/>
      <c r="EN18" s="155" t="s">
        <v>8</v>
      </c>
      <c r="EO18" s="155" t="s">
        <v>8</v>
      </c>
      <c r="EP18" s="156"/>
      <c r="EQ18" s="155" t="s">
        <v>8</v>
      </c>
      <c r="ER18" s="155" t="s">
        <v>8</v>
      </c>
      <c r="ES18" s="156"/>
    </row>
    <row r="19" spans="2:149">
      <c r="C19" s="32" t="s">
        <v>43</v>
      </c>
      <c r="D19" s="7"/>
      <c r="E19" s="10"/>
      <c r="F19" s="10"/>
      <c r="G19" s="10"/>
      <c r="H19" s="157"/>
      <c r="I19" s="153"/>
      <c r="J19" s="153"/>
      <c r="K19" s="18"/>
      <c r="L19" s="7"/>
      <c r="M19" s="7"/>
      <c r="N19" s="18"/>
      <c r="O19" s="7"/>
      <c r="P19" s="16"/>
      <c r="Q19" s="18"/>
      <c r="R19" s="7"/>
      <c r="S19" s="16"/>
      <c r="T19" s="6"/>
      <c r="U19" s="7"/>
      <c r="V19" s="8"/>
      <c r="W19" s="6"/>
      <c r="X19" s="7"/>
      <c r="Y19" s="8"/>
      <c r="Z19" s="6"/>
      <c r="AA19" s="7"/>
      <c r="AB19" s="8"/>
      <c r="AC19" s="6"/>
      <c r="AD19" s="7"/>
      <c r="AE19" s="8"/>
      <c r="AF19" s="7"/>
      <c r="AG19" s="136" t="s">
        <v>148</v>
      </c>
      <c r="AH19" s="136" t="s">
        <v>149</v>
      </c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8"/>
      <c r="BG19" s="6"/>
      <c r="BH19" s="7"/>
      <c r="BI19" s="8"/>
      <c r="BJ19" s="6"/>
      <c r="BK19" s="7"/>
      <c r="BL19" s="8"/>
      <c r="BM19" s="6"/>
      <c r="BN19" s="7"/>
      <c r="BO19" s="8"/>
      <c r="BP19" s="6"/>
      <c r="BQ19" s="7"/>
      <c r="BR19" s="8"/>
      <c r="BS19" s="6"/>
      <c r="BT19" s="7"/>
      <c r="BU19" s="8"/>
      <c r="BV19" s="6"/>
      <c r="BW19" s="7"/>
      <c r="BX19" s="8"/>
      <c r="BY19" s="6"/>
      <c r="BZ19" s="7"/>
      <c r="CA19" s="8"/>
      <c r="CB19" s="6"/>
      <c r="CC19" s="7"/>
      <c r="CD19" s="8"/>
      <c r="CE19" s="7"/>
      <c r="CW19" s="10"/>
      <c r="CX19" s="10"/>
      <c r="CY19" s="7"/>
      <c r="CZ19" s="3"/>
      <c r="DA19" s="4"/>
      <c r="DB19" s="5"/>
      <c r="DC19" s="4"/>
      <c r="DD19" s="4"/>
      <c r="DE19" s="4"/>
      <c r="DF19" s="3"/>
      <c r="DG19" s="4"/>
      <c r="DH19" s="5"/>
      <c r="DI19" s="3"/>
      <c r="DJ19" s="4"/>
      <c r="DK19" s="4"/>
      <c r="DL19" s="3"/>
      <c r="DM19" s="4"/>
      <c r="DN19" s="5"/>
      <c r="DO19" s="3"/>
      <c r="DP19" s="4"/>
      <c r="DQ19" s="5"/>
      <c r="DR19" s="3"/>
      <c r="DS19" s="4"/>
      <c r="DT19" s="5"/>
      <c r="DV19" s="7"/>
      <c r="DW19" s="7"/>
      <c r="DX19" s="8"/>
      <c r="DY19" s="6"/>
      <c r="DZ19" s="7"/>
      <c r="EA19" s="8"/>
      <c r="EB19" s="7"/>
      <c r="EC19" s="7"/>
      <c r="ED19" s="7"/>
      <c r="EE19" s="3"/>
      <c r="EF19" s="4"/>
      <c r="EG19" s="5"/>
      <c r="EH19" s="4"/>
      <c r="EI19" s="4"/>
      <c r="EJ19" s="5"/>
      <c r="EK19" s="3"/>
      <c r="EL19" s="4"/>
      <c r="EM19" s="5"/>
      <c r="EN19" s="3"/>
      <c r="EO19" s="4"/>
      <c r="EP19" s="5"/>
      <c r="EQ19" s="3"/>
      <c r="ER19" s="4"/>
      <c r="ES19" s="5"/>
    </row>
    <row r="20" spans="2:149" ht="14" customHeight="1">
      <c r="B20">
        <v>1</v>
      </c>
      <c r="C20" s="18" t="s">
        <v>2</v>
      </c>
      <c r="D20" s="7" t="s">
        <v>4</v>
      </c>
      <c r="E20" s="10">
        <v>5</v>
      </c>
      <c r="F20" s="10" t="s">
        <v>24</v>
      </c>
      <c r="G20" s="10">
        <v>37</v>
      </c>
      <c r="H20" s="144">
        <f t="shared" ref="H20:H40" si="0">+SUM(CT20,CW20,CZ20,DC20,DF20,DI20,DL20,DO20)</f>
        <v>3080</v>
      </c>
      <c r="I20" s="145">
        <f t="shared" ref="I20:I40" si="1">+SUM(CU20,CX20,DA20,DD20,DG20,DJ20,DM20,DP20)</f>
        <v>12291</v>
      </c>
      <c r="J20" s="148">
        <f>+I20/H20</f>
        <v>3.9905844155844155</v>
      </c>
      <c r="K20" s="171">
        <f>DS20+DV20+DY20+EB20+EE20+EH20+EK20+EN20</f>
        <v>3161</v>
      </c>
      <c r="L20" s="93">
        <f>+DT20+DW20+DZ20+EC20+EF20+EI20+EL20+EO20</f>
        <v>12259</v>
      </c>
      <c r="M20" s="178">
        <f>+L20/K20</f>
        <v>3.8782031002847202</v>
      </c>
      <c r="N20" s="191">
        <f>BA20+BD20+BG20+BJ20+BM20+BP20+BS20+BV20</f>
        <v>3311</v>
      </c>
      <c r="O20" s="190">
        <f>BB20+BE20+BH20+BK20+BN20+BQ20+BT20+BW20</f>
        <v>13612</v>
      </c>
      <c r="P20" s="192">
        <f>+O20/N20</f>
        <v>4.1111446692842044</v>
      </c>
      <c r="Q20" s="202">
        <f>T20+W20+Z20+AC20</f>
        <v>1673</v>
      </c>
      <c r="R20" s="86">
        <f>U20+X20+AA20+AD20</f>
        <v>6866</v>
      </c>
      <c r="S20" s="198">
        <f>R20/Q20</f>
        <v>4.1040047818290493</v>
      </c>
      <c r="T20" s="170">
        <v>556</v>
      </c>
      <c r="U20" s="86">
        <v>2279</v>
      </c>
      <c r="V20" s="201">
        <f>U20/T20</f>
        <v>4.0989208633093526</v>
      </c>
      <c r="W20" s="31">
        <v>498</v>
      </c>
      <c r="X20" s="31">
        <v>2028</v>
      </c>
      <c r="Y20" s="201">
        <f t="shared" ref="Y20:Y50" si="2">X20/W20</f>
        <v>4.072289156626506</v>
      </c>
      <c r="Z20" s="31">
        <v>486</v>
      </c>
      <c r="AA20" s="31">
        <v>2003</v>
      </c>
      <c r="AB20" s="201">
        <f t="shared" ref="AB20" si="3">AA20/Z20</f>
        <v>4.1213991769547329</v>
      </c>
      <c r="AC20" s="31">
        <v>133</v>
      </c>
      <c r="AD20" s="31">
        <v>556</v>
      </c>
      <c r="AE20" s="201">
        <f t="shared" ref="AE20" si="4">AD20/AC20</f>
        <v>4.1804511278195493</v>
      </c>
      <c r="AF20" s="50"/>
      <c r="AG20" s="50">
        <v>37</v>
      </c>
      <c r="AH20" s="50">
        <v>4.1040047818290493</v>
      </c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28">
        <v>612</v>
      </c>
      <c r="BB20" s="28">
        <v>2319</v>
      </c>
      <c r="BC20" s="193">
        <f>+BB20/BA20</f>
        <v>3.7892156862745097</v>
      </c>
      <c r="BD20" s="181">
        <v>485</v>
      </c>
      <c r="BE20" s="28">
        <v>1963</v>
      </c>
      <c r="BF20" s="193">
        <f>+BE20/BD20</f>
        <v>4.047422680412371</v>
      </c>
      <c r="BG20" s="181">
        <v>421</v>
      </c>
      <c r="BH20" s="28">
        <v>1852</v>
      </c>
      <c r="BI20" s="193">
        <f>+BH20/BG20</f>
        <v>4.3990498812351548</v>
      </c>
      <c r="BJ20" s="181">
        <v>178</v>
      </c>
      <c r="BK20" s="28">
        <v>770</v>
      </c>
      <c r="BL20" s="193">
        <f>+BK20/BJ20</f>
        <v>4.3258426966292136</v>
      </c>
      <c r="BM20" s="181">
        <v>243</v>
      </c>
      <c r="BN20" s="28">
        <v>926</v>
      </c>
      <c r="BO20" s="193">
        <f>+BN20/BM20</f>
        <v>3.8106995884773665</v>
      </c>
      <c r="BP20" s="181">
        <v>261</v>
      </c>
      <c r="BQ20" s="28">
        <v>1311</v>
      </c>
      <c r="BR20" s="193">
        <f>BQ20/BP20</f>
        <v>5.0229885057471266</v>
      </c>
      <c r="BS20" s="181">
        <v>525</v>
      </c>
      <c r="BT20" s="28">
        <v>2124</v>
      </c>
      <c r="BU20" s="193">
        <f>BT20/BS20</f>
        <v>4.0457142857142854</v>
      </c>
      <c r="BV20" s="181">
        <v>586</v>
      </c>
      <c r="BW20" s="28">
        <v>2347</v>
      </c>
      <c r="BX20" s="193">
        <f>BW20/BV20</f>
        <v>4.0051194539249151</v>
      </c>
      <c r="BY20" s="196">
        <f>N20</f>
        <v>3311</v>
      </c>
      <c r="BZ20" s="93">
        <f>O20</f>
        <v>13612</v>
      </c>
      <c r="CA20" s="197">
        <f>P20</f>
        <v>4.1111446692842044</v>
      </c>
      <c r="CB20" s="50"/>
      <c r="CT20" s="7">
        <v>560</v>
      </c>
      <c r="CU20" s="26">
        <v>1871</v>
      </c>
      <c r="CV20" s="38">
        <f>+CU20/CT20</f>
        <v>3.3410714285714285</v>
      </c>
      <c r="CW20" s="33">
        <v>531</v>
      </c>
      <c r="CX20" s="39">
        <v>2039</v>
      </c>
      <c r="CY20" s="11">
        <f>+CX20/CW20</f>
        <v>3.8399246704331449</v>
      </c>
      <c r="CZ20" s="51">
        <v>347</v>
      </c>
      <c r="DA20" s="51">
        <v>1511</v>
      </c>
      <c r="DB20" s="57">
        <f>+DA20/CZ20</f>
        <v>4.3544668587896256</v>
      </c>
      <c r="DC20" s="33">
        <v>289</v>
      </c>
      <c r="DD20" s="39">
        <v>1280</v>
      </c>
      <c r="DE20" s="11">
        <f>+DD20/DC20</f>
        <v>4.429065743944637</v>
      </c>
      <c r="DF20" s="6">
        <v>220</v>
      </c>
      <c r="DG20" s="39">
        <v>827</v>
      </c>
      <c r="DH20" s="38">
        <f>+DG20/DF20</f>
        <v>3.7590909090909093</v>
      </c>
      <c r="DI20" s="33">
        <v>167</v>
      </c>
      <c r="DJ20" s="86">
        <v>885</v>
      </c>
      <c r="DK20" s="11">
        <f>+DJ20/DI20</f>
        <v>5.2994011976047908</v>
      </c>
      <c r="DL20" s="6">
        <v>426</v>
      </c>
      <c r="DM20" s="7">
        <v>1823</v>
      </c>
      <c r="DN20" s="11">
        <f>+DM20/DL20</f>
        <v>4.279342723004695</v>
      </c>
      <c r="DO20" s="6">
        <v>540</v>
      </c>
      <c r="DP20" s="28">
        <v>2055</v>
      </c>
      <c r="DQ20" s="11">
        <f>+DP20/DO20</f>
        <v>3.8055555555555554</v>
      </c>
      <c r="DS20" s="7">
        <v>551</v>
      </c>
      <c r="DT20" s="7">
        <v>2179</v>
      </c>
      <c r="DU20" s="11">
        <f>+DT20/DS20</f>
        <v>3.954627949183303</v>
      </c>
      <c r="DV20" s="6">
        <v>550</v>
      </c>
      <c r="DW20" s="28">
        <v>1835</v>
      </c>
      <c r="DX20" s="11">
        <f>+DW20/DV20</f>
        <v>3.3363636363636364</v>
      </c>
      <c r="DY20" s="39">
        <v>537</v>
      </c>
      <c r="DZ20" s="39">
        <v>2001</v>
      </c>
      <c r="EA20" s="38">
        <f>+DZ20/DY20</f>
        <v>3.7262569832402233</v>
      </c>
      <c r="EB20" s="33">
        <v>126</v>
      </c>
      <c r="EC20" s="39">
        <v>582</v>
      </c>
      <c r="ED20" s="11">
        <f>EC20/EB20</f>
        <v>4.6190476190476186</v>
      </c>
      <c r="EE20" s="39">
        <v>132</v>
      </c>
      <c r="EF20" s="39">
        <v>529</v>
      </c>
      <c r="EG20" s="11">
        <f>+EF20/EE20</f>
        <v>4.0075757575757578</v>
      </c>
      <c r="EH20" s="33">
        <v>187</v>
      </c>
      <c r="EI20" s="39">
        <v>851</v>
      </c>
      <c r="EJ20" s="11">
        <f>+EI20/EH20</f>
        <v>4.5508021390374331</v>
      </c>
      <c r="EK20" s="33">
        <v>519</v>
      </c>
      <c r="EL20" s="39">
        <v>2084</v>
      </c>
      <c r="EM20" s="11">
        <f>+EL20/EK20</f>
        <v>4.0154142581888248</v>
      </c>
      <c r="EN20" s="33">
        <v>559</v>
      </c>
      <c r="EO20" s="39">
        <v>2198</v>
      </c>
      <c r="EP20" s="11">
        <f>+EO20/EN20</f>
        <v>3.9320214669051881</v>
      </c>
    </row>
    <row r="21" spans="2:149" ht="16" customHeight="1">
      <c r="B21">
        <v>2</v>
      </c>
      <c r="C21" s="18"/>
      <c r="D21" s="7"/>
      <c r="E21" s="26"/>
      <c r="F21" s="10"/>
      <c r="G21" s="10"/>
      <c r="H21" s="144">
        <f t="shared" si="0"/>
        <v>3700</v>
      </c>
      <c r="I21" s="145">
        <f t="shared" si="1"/>
        <v>15861</v>
      </c>
      <c r="J21" s="148">
        <f t="shared" ref="J21:J84" si="5">+I21/H21</f>
        <v>4.2867567567567564</v>
      </c>
      <c r="K21" s="171">
        <f>DS21+DV21+DY21+EB21+EE21+EH21+EK21+EN21</f>
        <v>2350</v>
      </c>
      <c r="L21" s="93">
        <f>+DT21+DW21+DZ21+EC21+EF21+EI21+EL21+EO21</f>
        <v>9578</v>
      </c>
      <c r="M21" s="178">
        <f t="shared" ref="M21:M69" si="6">+L21/K21</f>
        <v>4.0757446808510638</v>
      </c>
      <c r="N21" s="18">
        <v>0</v>
      </c>
      <c r="O21" s="7">
        <f t="shared" ref="O21:O36" si="7">BB21+BE21+BH21+BK21+BN21+BQ21+BT21+BW21</f>
        <v>0</v>
      </c>
      <c r="P21" s="160"/>
      <c r="Q21" s="202"/>
      <c r="R21" s="86"/>
      <c r="S21" s="198"/>
      <c r="T21" s="170"/>
      <c r="U21" s="86"/>
      <c r="V21" s="201"/>
      <c r="W21" s="31"/>
      <c r="X21" s="31"/>
      <c r="Y21" s="201"/>
      <c r="Z21" s="31"/>
      <c r="AA21" s="31"/>
      <c r="AB21" s="201"/>
      <c r="AC21" s="31"/>
      <c r="AD21" s="31"/>
      <c r="AE21" s="201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28"/>
      <c r="BB21" s="28"/>
      <c r="BC21" s="193" t="s">
        <v>185</v>
      </c>
      <c r="BD21" s="181"/>
      <c r="BE21" s="28"/>
      <c r="BF21" s="193" t="s">
        <v>185</v>
      </c>
      <c r="BG21" s="181"/>
      <c r="BH21" s="28"/>
      <c r="BI21" s="193" t="s">
        <v>185</v>
      </c>
      <c r="BJ21" s="181"/>
      <c r="BK21" s="28"/>
      <c r="BL21" s="193" t="s">
        <v>185</v>
      </c>
      <c r="BM21" s="181"/>
      <c r="BN21" s="28"/>
      <c r="BO21" s="193" t="s">
        <v>185</v>
      </c>
      <c r="BP21" s="181" t="s">
        <v>172</v>
      </c>
      <c r="BQ21" s="28"/>
      <c r="BR21" s="193"/>
      <c r="BS21" s="181"/>
      <c r="BT21" s="28"/>
      <c r="BU21" s="193"/>
      <c r="BV21" s="181"/>
      <c r="BW21" s="28"/>
      <c r="BX21" s="193"/>
      <c r="BY21" s="170"/>
      <c r="BZ21" s="86"/>
      <c r="CA21" s="193"/>
      <c r="CB21" s="50"/>
      <c r="CT21" s="7">
        <v>986</v>
      </c>
      <c r="CU21" s="26">
        <v>3641</v>
      </c>
      <c r="CV21" s="38">
        <f t="shared" ref="CV21:CV30" si="8">+CU21/CT21</f>
        <v>3.6926977687626774</v>
      </c>
      <c r="CW21" s="33">
        <v>606</v>
      </c>
      <c r="CX21" s="39">
        <v>2603</v>
      </c>
      <c r="CY21" s="11">
        <f t="shared" ref="CY21:DB82" si="9">+CX21/CW21</f>
        <v>4.2953795379537958</v>
      </c>
      <c r="CZ21" s="51">
        <v>362</v>
      </c>
      <c r="DA21" s="51">
        <v>1766</v>
      </c>
      <c r="DB21" s="57">
        <f t="shared" ref="DB21:DE82" si="10">+DA21/CZ21</f>
        <v>4.8784530386740332</v>
      </c>
      <c r="DC21" s="33">
        <v>291</v>
      </c>
      <c r="DD21" s="39">
        <v>1418</v>
      </c>
      <c r="DE21" s="11">
        <f>+DD21/DC21</f>
        <v>4.8728522336769755</v>
      </c>
      <c r="DF21" s="6">
        <v>162</v>
      </c>
      <c r="DG21" s="39">
        <v>786</v>
      </c>
      <c r="DH21" s="38">
        <f t="shared" ref="DH21:DK84" si="11">+DG21/DF21</f>
        <v>4.8518518518518521</v>
      </c>
      <c r="DI21" s="33">
        <v>186</v>
      </c>
      <c r="DJ21" s="39">
        <v>977</v>
      </c>
      <c r="DK21" s="11">
        <f t="shared" ref="DK21:DN84" si="12">+DJ21/DI21</f>
        <v>5.252688172043011</v>
      </c>
      <c r="DL21" s="6">
        <v>466</v>
      </c>
      <c r="DM21" s="7">
        <v>2069</v>
      </c>
      <c r="DN21" s="11">
        <f t="shared" ref="DN21:DQ69" si="13">+DM21/DL21</f>
        <v>4.4399141630901289</v>
      </c>
      <c r="DO21" s="6">
        <v>641</v>
      </c>
      <c r="DP21" s="28">
        <v>2601</v>
      </c>
      <c r="DQ21" s="11">
        <f t="shared" ref="DQ21:DT84" si="14">+DP21/DO21</f>
        <v>4.0577223088923553</v>
      </c>
      <c r="DS21" s="7">
        <v>720</v>
      </c>
      <c r="DT21" s="7">
        <v>3161</v>
      </c>
      <c r="DU21" s="11">
        <f t="shared" ref="DU21:DX69" si="15">+DT21/DS21</f>
        <v>4.3902777777777775</v>
      </c>
      <c r="DV21" s="6">
        <v>855</v>
      </c>
      <c r="DW21" s="28">
        <v>2879</v>
      </c>
      <c r="DX21" s="11">
        <f t="shared" ref="DX21:EA99" si="16">+DW21/DV21</f>
        <v>3.3672514619883041</v>
      </c>
      <c r="DY21" s="39">
        <v>543</v>
      </c>
      <c r="DZ21" s="39">
        <v>2339</v>
      </c>
      <c r="EA21" s="38">
        <f t="shared" ref="EA21:ED99" si="17">+DZ21/DY21</f>
        <v>4.3075506445672191</v>
      </c>
      <c r="EB21" s="33">
        <v>232</v>
      </c>
      <c r="EC21" s="39">
        <v>1199</v>
      </c>
      <c r="ED21" s="11">
        <f t="shared" ref="ED21:EG99" si="18">EC21/EB21</f>
        <v>5.1681034482758621</v>
      </c>
      <c r="EE21" s="39"/>
      <c r="EF21" s="39"/>
      <c r="EG21" s="11" t="e">
        <f>+EF21/EE21</f>
        <v>#DIV/0!</v>
      </c>
      <c r="EH21" s="33"/>
      <c r="EI21" s="39"/>
      <c r="EJ21" s="11"/>
      <c r="EK21" s="33"/>
      <c r="EL21" s="39"/>
      <c r="EM21" s="11" t="s">
        <v>172</v>
      </c>
      <c r="EN21" s="33"/>
      <c r="EO21" s="39"/>
      <c r="EP21" s="11" t="s">
        <v>172</v>
      </c>
    </row>
    <row r="22" spans="2:149">
      <c r="B22">
        <v>3</v>
      </c>
      <c r="C22" s="18" t="s">
        <v>88</v>
      </c>
      <c r="D22" s="28" t="s">
        <v>23</v>
      </c>
      <c r="E22" s="10">
        <v>7.5</v>
      </c>
      <c r="F22" s="10" t="s">
        <v>48</v>
      </c>
      <c r="G22" s="10">
        <v>28</v>
      </c>
      <c r="H22" s="144">
        <f t="shared" si="0"/>
        <v>1135</v>
      </c>
      <c r="I22" s="145">
        <f t="shared" si="1"/>
        <v>4725</v>
      </c>
      <c r="J22" s="148">
        <f t="shared" si="5"/>
        <v>4.1629955947136565</v>
      </c>
      <c r="K22" s="171">
        <f>DS22+DV22+DY22+EB22+EE22+EH22+EK22+EN22</f>
        <v>1366</v>
      </c>
      <c r="L22" s="93">
        <f>+DT22+DW22+DZ22+EC22+EF22+EI22+EL22+EO22</f>
        <v>5765</v>
      </c>
      <c r="M22" s="178">
        <f t="shared" si="6"/>
        <v>4.2203513909224011</v>
      </c>
      <c r="N22" s="191">
        <f>BA22+BD22+BG22+BJ22+BM22+BP22+BS22+BV22</f>
        <v>1190</v>
      </c>
      <c r="O22" s="190">
        <f t="shared" si="7"/>
        <v>4797</v>
      </c>
      <c r="P22" s="192">
        <f t="shared" ref="P22:P69" si="19">+O22/N22</f>
        <v>4.0310924369747898</v>
      </c>
      <c r="Q22" s="202">
        <f t="shared" ref="Q22:Q84" si="20">T22+W22+Z22+AC22</f>
        <v>621</v>
      </c>
      <c r="R22" s="86">
        <f t="shared" ref="R22:R84" si="21">U22+X22+AA22+AD22</f>
        <v>2445</v>
      </c>
      <c r="S22" s="198">
        <f t="shared" ref="S22:S84" si="22">R22/Q22</f>
        <v>3.9371980676328504</v>
      </c>
      <c r="T22" s="170">
        <v>253</v>
      </c>
      <c r="U22" s="86">
        <v>1012</v>
      </c>
      <c r="V22" s="201">
        <f t="shared" ref="V22:V85" si="23">U22/T22</f>
        <v>4</v>
      </c>
      <c r="W22" s="170">
        <v>180</v>
      </c>
      <c r="X22" s="86">
        <v>739</v>
      </c>
      <c r="Y22" s="201">
        <f t="shared" si="2"/>
        <v>4.1055555555555552</v>
      </c>
      <c r="Z22" s="170">
        <v>151</v>
      </c>
      <c r="AA22" s="86">
        <v>590</v>
      </c>
      <c r="AB22" s="201">
        <f t="shared" ref="AB22:AB26" si="24">AA22/Z22</f>
        <v>3.9072847682119205</v>
      </c>
      <c r="AC22" s="170">
        <v>37</v>
      </c>
      <c r="AD22" s="86">
        <v>104</v>
      </c>
      <c r="AE22" s="201">
        <f t="shared" ref="AE22:AE28" si="25">AD22/AC22</f>
        <v>2.810810810810811</v>
      </c>
      <c r="AF22" s="50"/>
      <c r="AG22" s="50">
        <v>28</v>
      </c>
      <c r="AH22" s="50">
        <v>3.9371980676328504</v>
      </c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28">
        <v>332</v>
      </c>
      <c r="BB22" s="28">
        <v>1407</v>
      </c>
      <c r="BC22" s="193">
        <f t="shared" ref="BC22:BF69" si="26">+BB22/BA22</f>
        <v>4.2379518072289155</v>
      </c>
      <c r="BD22" s="181">
        <v>180</v>
      </c>
      <c r="BE22" s="28">
        <v>788</v>
      </c>
      <c r="BF22" s="193">
        <f t="shared" ref="BF22:BI69" si="27">+BE22/BD22</f>
        <v>4.3777777777777782</v>
      </c>
      <c r="BG22" s="181">
        <v>116</v>
      </c>
      <c r="BH22" s="28">
        <v>538</v>
      </c>
      <c r="BI22" s="193">
        <f t="shared" ref="BI22:BI31" si="28">+BH22/BG22</f>
        <v>4.6379310344827589</v>
      </c>
      <c r="BJ22" s="181">
        <v>50</v>
      </c>
      <c r="BK22" s="28">
        <v>196</v>
      </c>
      <c r="BL22" s="193">
        <f t="shared" ref="BL22:BL31" si="29">+BK22/BJ22</f>
        <v>3.92</v>
      </c>
      <c r="BM22" s="181">
        <v>68</v>
      </c>
      <c r="BN22" s="28">
        <v>70</v>
      </c>
      <c r="BO22" s="193">
        <f t="shared" ref="BO22:BO31" si="30">+BN22/BM22</f>
        <v>1.0294117647058822</v>
      </c>
      <c r="BP22" s="181">
        <v>42</v>
      </c>
      <c r="BQ22" s="28">
        <v>141</v>
      </c>
      <c r="BR22" s="193">
        <f t="shared" ref="BR22:BU66" si="31">BQ22/BP22</f>
        <v>3.3571428571428572</v>
      </c>
      <c r="BS22" s="181">
        <v>196</v>
      </c>
      <c r="BT22" s="28">
        <v>808</v>
      </c>
      <c r="BU22" s="193">
        <f t="shared" ref="BU22:BU38" si="32">BT22/BS22</f>
        <v>4.1224489795918364</v>
      </c>
      <c r="BV22" s="181">
        <v>206</v>
      </c>
      <c r="BW22" s="28">
        <v>849</v>
      </c>
      <c r="BX22" s="193">
        <f t="shared" ref="BX22:CA51" si="33">BW22/BV22</f>
        <v>4.1213592233009706</v>
      </c>
      <c r="BY22" s="196">
        <f t="shared" ref="BY22:CA23" si="34">N22</f>
        <v>1190</v>
      </c>
      <c r="BZ22" s="93">
        <f t="shared" si="34"/>
        <v>4797</v>
      </c>
      <c r="CA22" s="197">
        <f t="shared" si="34"/>
        <v>4.0310924369747898</v>
      </c>
      <c r="CB22" s="50"/>
      <c r="CT22" s="7">
        <v>367</v>
      </c>
      <c r="CU22" s="26">
        <v>1491</v>
      </c>
      <c r="CV22" s="38">
        <f t="shared" si="8"/>
        <v>4.0626702997275208</v>
      </c>
      <c r="CW22" s="33">
        <v>190</v>
      </c>
      <c r="CX22" s="39">
        <v>806</v>
      </c>
      <c r="CY22" s="11">
        <f t="shared" si="9"/>
        <v>4.242105263157895</v>
      </c>
      <c r="CZ22" s="51">
        <v>97</v>
      </c>
      <c r="DA22" s="51">
        <v>426</v>
      </c>
      <c r="DB22" s="57">
        <f t="shared" si="10"/>
        <v>4.391752577319588</v>
      </c>
      <c r="DC22" s="33">
        <v>36</v>
      </c>
      <c r="DD22" s="39">
        <v>122</v>
      </c>
      <c r="DE22" s="11">
        <f t="shared" ref="DE22:DH82" si="35">+DD22/DC22</f>
        <v>3.3888888888888888</v>
      </c>
      <c r="DF22" s="6">
        <v>53</v>
      </c>
      <c r="DG22" s="39">
        <v>32</v>
      </c>
      <c r="DH22" s="38">
        <f t="shared" si="11"/>
        <v>0.60377358490566035</v>
      </c>
      <c r="DI22" s="33">
        <v>13</v>
      </c>
      <c r="DJ22" s="39">
        <v>34</v>
      </c>
      <c r="DK22" s="11">
        <f t="shared" si="12"/>
        <v>2.6153846153846154</v>
      </c>
      <c r="DL22" s="6">
        <v>114</v>
      </c>
      <c r="DM22" s="7">
        <v>545</v>
      </c>
      <c r="DN22" s="11">
        <f t="shared" si="13"/>
        <v>4.7807017543859649</v>
      </c>
      <c r="DO22" s="6">
        <v>265</v>
      </c>
      <c r="DP22" s="28">
        <v>1269</v>
      </c>
      <c r="DQ22" s="11">
        <f t="shared" si="14"/>
        <v>4.7886792452830189</v>
      </c>
      <c r="DS22" s="7">
        <v>253</v>
      </c>
      <c r="DT22" s="7">
        <v>1229</v>
      </c>
      <c r="DU22" s="11">
        <f t="shared" si="15"/>
        <v>4.8577075098814229</v>
      </c>
      <c r="DV22" s="6">
        <v>326</v>
      </c>
      <c r="DW22" s="28">
        <v>1331</v>
      </c>
      <c r="DX22" s="11">
        <f t="shared" si="16"/>
        <v>4.0828220858895703</v>
      </c>
      <c r="DY22" s="39">
        <v>278</v>
      </c>
      <c r="DZ22" s="39">
        <v>1177</v>
      </c>
      <c r="EA22" s="38">
        <f t="shared" si="17"/>
        <v>4.2338129496402876</v>
      </c>
      <c r="EB22" s="33">
        <v>39</v>
      </c>
      <c r="EC22" s="39">
        <v>152</v>
      </c>
      <c r="ED22" s="11">
        <f t="shared" si="18"/>
        <v>3.8974358974358974</v>
      </c>
      <c r="EE22" s="39">
        <v>84</v>
      </c>
      <c r="EF22" s="39">
        <v>78</v>
      </c>
      <c r="EG22" s="11">
        <f t="shared" ref="EG22:EJ89" si="36">+EF22/EE22</f>
        <v>0.9285714285714286</v>
      </c>
      <c r="EH22" s="33">
        <v>39</v>
      </c>
      <c r="EI22" s="39">
        <v>177</v>
      </c>
      <c r="EJ22" s="11">
        <f t="shared" ref="EJ22:EM89" si="37">+EI22/EH22</f>
        <v>4.5384615384615383</v>
      </c>
      <c r="EK22" s="33">
        <v>143</v>
      </c>
      <c r="EL22" s="39">
        <v>666</v>
      </c>
      <c r="EM22" s="11">
        <f t="shared" ref="EM22:EP54" si="38">+EL22/EK22</f>
        <v>4.6573426573426575</v>
      </c>
      <c r="EN22" s="33">
        <v>204</v>
      </c>
      <c r="EO22" s="39">
        <v>955</v>
      </c>
      <c r="EP22" s="11">
        <f t="shared" ref="EP22:ES54" si="39">+EO22/EN22</f>
        <v>4.6813725490196081</v>
      </c>
    </row>
    <row r="23" spans="2:149">
      <c r="B23">
        <v>4</v>
      </c>
      <c r="C23" s="18" t="s">
        <v>25</v>
      </c>
      <c r="D23" s="28" t="s">
        <v>58</v>
      </c>
      <c r="E23" s="10">
        <v>5</v>
      </c>
      <c r="F23" s="10" t="s">
        <v>24</v>
      </c>
      <c r="G23" s="10">
        <v>28</v>
      </c>
      <c r="H23" s="144">
        <f t="shared" si="0"/>
        <v>2234</v>
      </c>
      <c r="I23" s="145">
        <f t="shared" si="1"/>
        <v>11334</v>
      </c>
      <c r="J23" s="148">
        <f t="shared" si="5"/>
        <v>5.0734109221128021</v>
      </c>
      <c r="K23" s="171">
        <f>DS23+DV23+DY23+EB23+EE23+EH23+EK23+EN23</f>
        <v>2358.0010000000002</v>
      </c>
      <c r="L23" s="93">
        <f>+DT23+DW23+DZ23+EC23+EF23+EI23+EL23+EO23</f>
        <v>11849</v>
      </c>
      <c r="M23" s="178">
        <f t="shared" si="6"/>
        <v>5.0250190733591715</v>
      </c>
      <c r="N23" s="191">
        <f>BA23+BD23+BG23+BJ23+BM23+BP23+BS23+BV23</f>
        <v>2213</v>
      </c>
      <c r="O23" s="190">
        <f t="shared" si="7"/>
        <v>11693</v>
      </c>
      <c r="P23" s="192">
        <f t="shared" si="19"/>
        <v>5.2837776773610488</v>
      </c>
      <c r="Q23" s="202">
        <f t="shared" si="20"/>
        <v>1003</v>
      </c>
      <c r="R23" s="86">
        <f t="shared" si="21"/>
        <v>5706</v>
      </c>
      <c r="S23" s="198">
        <f t="shared" si="22"/>
        <v>5.6889332003988038</v>
      </c>
      <c r="T23" s="170">
        <v>351</v>
      </c>
      <c r="U23" s="86">
        <v>1981</v>
      </c>
      <c r="V23" s="201">
        <f t="shared" si="23"/>
        <v>5.6438746438746437</v>
      </c>
      <c r="W23" s="170">
        <v>313</v>
      </c>
      <c r="X23" s="86">
        <v>1803</v>
      </c>
      <c r="Y23" s="201">
        <f t="shared" si="2"/>
        <v>5.76038338658147</v>
      </c>
      <c r="Z23" s="170">
        <v>256</v>
      </c>
      <c r="AA23" s="86">
        <v>1471</v>
      </c>
      <c r="AB23" s="201">
        <f t="shared" si="24"/>
        <v>5.74609375</v>
      </c>
      <c r="AC23" s="170">
        <v>83</v>
      </c>
      <c r="AD23" s="86">
        <v>451</v>
      </c>
      <c r="AE23" s="201">
        <f t="shared" si="25"/>
        <v>5.4337349397590362</v>
      </c>
      <c r="AF23" s="50"/>
      <c r="AG23" s="50">
        <v>28</v>
      </c>
      <c r="AH23" s="50">
        <v>5.6889332003988038</v>
      </c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28">
        <v>527</v>
      </c>
      <c r="BB23" s="28">
        <v>2332</v>
      </c>
      <c r="BC23" s="193">
        <f t="shared" si="26"/>
        <v>4.4250474383301706</v>
      </c>
      <c r="BD23" s="181">
        <v>297</v>
      </c>
      <c r="BE23" s="28">
        <v>1635</v>
      </c>
      <c r="BF23" s="193">
        <f t="shared" si="27"/>
        <v>5.5050505050505052</v>
      </c>
      <c r="BG23" s="181">
        <v>276</v>
      </c>
      <c r="BH23" s="28">
        <v>1656</v>
      </c>
      <c r="BI23" s="193">
        <f t="shared" si="28"/>
        <v>6</v>
      </c>
      <c r="BJ23" s="181">
        <v>118</v>
      </c>
      <c r="BK23" s="28">
        <v>656</v>
      </c>
      <c r="BL23" s="193">
        <f t="shared" si="29"/>
        <v>5.5593220338983054</v>
      </c>
      <c r="BM23" s="181">
        <v>110</v>
      </c>
      <c r="BN23" s="28">
        <v>430</v>
      </c>
      <c r="BO23" s="193">
        <f t="shared" si="30"/>
        <v>3.9090909090909092</v>
      </c>
      <c r="BP23" s="181">
        <v>172</v>
      </c>
      <c r="BQ23" s="28">
        <v>1135</v>
      </c>
      <c r="BR23" s="193">
        <f t="shared" si="31"/>
        <v>6.5988372093023253</v>
      </c>
      <c r="BS23" s="181">
        <v>327</v>
      </c>
      <c r="BT23" s="28">
        <v>1826</v>
      </c>
      <c r="BU23" s="193">
        <f t="shared" si="32"/>
        <v>5.5840978593272173</v>
      </c>
      <c r="BV23" s="181">
        <v>386</v>
      </c>
      <c r="BW23" s="28">
        <v>2023</v>
      </c>
      <c r="BX23" s="193">
        <f t="shared" si="33"/>
        <v>5.2409326424870466</v>
      </c>
      <c r="BY23" s="196">
        <f t="shared" si="34"/>
        <v>2213</v>
      </c>
      <c r="BZ23" s="93">
        <f t="shared" si="34"/>
        <v>11693</v>
      </c>
      <c r="CA23" s="197">
        <f t="shared" si="34"/>
        <v>5.2837776773610488</v>
      </c>
      <c r="CB23" s="50"/>
      <c r="CT23" s="7">
        <v>570</v>
      </c>
      <c r="CU23" s="26">
        <v>2544</v>
      </c>
      <c r="CV23" s="38">
        <f t="shared" si="8"/>
        <v>4.4631578947368418</v>
      </c>
      <c r="CW23" s="33">
        <v>413</v>
      </c>
      <c r="CX23" s="39">
        <v>2038</v>
      </c>
      <c r="CY23" s="11">
        <f t="shared" si="9"/>
        <v>4.9346246973365622</v>
      </c>
      <c r="CZ23" s="51">
        <v>209</v>
      </c>
      <c r="DA23" s="51">
        <v>1261</v>
      </c>
      <c r="DB23" s="57">
        <f t="shared" si="10"/>
        <v>6.0334928229665072</v>
      </c>
      <c r="DC23" s="33">
        <v>128</v>
      </c>
      <c r="DD23" s="39">
        <v>754</v>
      </c>
      <c r="DE23" s="11">
        <f t="shared" si="35"/>
        <v>5.890625</v>
      </c>
      <c r="DF23" s="6">
        <v>85</v>
      </c>
      <c r="DG23" s="39">
        <v>337</v>
      </c>
      <c r="DH23" s="38">
        <f t="shared" si="11"/>
        <v>3.9647058823529413</v>
      </c>
      <c r="DI23" s="33">
        <v>96</v>
      </c>
      <c r="DJ23" s="39">
        <v>635</v>
      </c>
      <c r="DK23" s="11">
        <f t="shared" si="12"/>
        <v>6.614583333333333</v>
      </c>
      <c r="DL23" s="6">
        <v>265</v>
      </c>
      <c r="DM23" s="7">
        <v>1571</v>
      </c>
      <c r="DN23" s="11">
        <f t="shared" si="13"/>
        <v>5.9283018867924531</v>
      </c>
      <c r="DO23" s="6">
        <v>468</v>
      </c>
      <c r="DP23" s="28">
        <v>2194</v>
      </c>
      <c r="DQ23" s="11">
        <f t="shared" si="14"/>
        <v>4.6880341880341883</v>
      </c>
      <c r="DS23" s="7">
        <v>420</v>
      </c>
      <c r="DT23" s="7">
        <v>2229</v>
      </c>
      <c r="DU23" s="11">
        <f t="shared" si="15"/>
        <v>5.3071428571428569</v>
      </c>
      <c r="DV23" s="6">
        <v>567</v>
      </c>
      <c r="DW23" s="28">
        <v>2293</v>
      </c>
      <c r="DX23" s="11">
        <f t="shared" si="16"/>
        <v>4.0440917107583774</v>
      </c>
      <c r="DY23" s="39">
        <v>421</v>
      </c>
      <c r="DZ23" s="39">
        <v>2035</v>
      </c>
      <c r="EA23" s="38">
        <f t="shared" si="17"/>
        <v>4.8337292161520189</v>
      </c>
      <c r="EB23" s="33">
        <v>102</v>
      </c>
      <c r="EC23" s="39">
        <v>641</v>
      </c>
      <c r="ED23" s="11">
        <f t="shared" si="18"/>
        <v>6.284313725490196</v>
      </c>
      <c r="EE23" s="39">
        <v>1E-3</v>
      </c>
      <c r="EF23" s="39">
        <v>0</v>
      </c>
      <c r="EG23" s="11">
        <f t="shared" si="36"/>
        <v>0</v>
      </c>
      <c r="EH23" s="33">
        <v>131</v>
      </c>
      <c r="EI23" s="39">
        <v>805</v>
      </c>
      <c r="EJ23" s="11">
        <f t="shared" si="37"/>
        <v>6.1450381679389317</v>
      </c>
      <c r="EK23" s="33">
        <v>355</v>
      </c>
      <c r="EL23" s="39">
        <v>1860</v>
      </c>
      <c r="EM23" s="11">
        <f t="shared" si="38"/>
        <v>5.23943661971831</v>
      </c>
      <c r="EN23" s="33">
        <v>362</v>
      </c>
      <c r="EO23" s="39">
        <v>1986</v>
      </c>
      <c r="EP23" s="11">
        <f t="shared" si="39"/>
        <v>5.4861878453038671</v>
      </c>
    </row>
    <row r="24" spans="2:149">
      <c r="B24">
        <v>5</v>
      </c>
      <c r="C24" s="18" t="s">
        <v>207</v>
      </c>
      <c r="D24" s="28" t="s">
        <v>208</v>
      </c>
      <c r="E24" s="10">
        <v>11.2</v>
      </c>
      <c r="F24" s="10" t="s">
        <v>24</v>
      </c>
      <c r="G24" s="10">
        <v>30</v>
      </c>
      <c r="H24" s="144">
        <f t="shared" si="0"/>
        <v>3230</v>
      </c>
      <c r="I24" s="145">
        <f t="shared" si="1"/>
        <v>12248</v>
      </c>
      <c r="J24" s="148">
        <f t="shared" si="5"/>
        <v>3.7919504643962849</v>
      </c>
      <c r="K24" s="171">
        <f>DS24+DV24+DY24+EB24+EE24+EH24+EK24+EN25</f>
        <v>1967</v>
      </c>
      <c r="L24" s="93">
        <f>+DT24+DW24+DZ24+EC24+EF24+EI24+EL24+EO25</f>
        <v>6971</v>
      </c>
      <c r="M24" s="178">
        <f t="shared" si="6"/>
        <v>3.5439755973563805</v>
      </c>
      <c r="N24" s="18">
        <f>BA24+BD24+BG24+BJ24+BM24+BP24+BS24+BV24</f>
        <v>0</v>
      </c>
      <c r="O24" s="7">
        <f t="shared" si="7"/>
        <v>0</v>
      </c>
      <c r="P24" s="160"/>
      <c r="Q24" s="202">
        <f t="shared" si="20"/>
        <v>447</v>
      </c>
      <c r="R24" s="86">
        <f t="shared" si="21"/>
        <v>1962</v>
      </c>
      <c r="S24" s="198">
        <f t="shared" ref="S24:S25" si="40">R24/Q24</f>
        <v>4.3892617449664426</v>
      </c>
      <c r="T24" s="170">
        <v>155</v>
      </c>
      <c r="U24" s="86">
        <v>732</v>
      </c>
      <c r="V24" s="201">
        <f t="shared" ref="V24:V25" si="41">U24/T24</f>
        <v>4.7225806451612904</v>
      </c>
      <c r="W24" s="170">
        <v>144</v>
      </c>
      <c r="X24" s="86">
        <v>627</v>
      </c>
      <c r="Y24" s="201">
        <f t="shared" si="2"/>
        <v>4.354166666666667</v>
      </c>
      <c r="Z24" s="170">
        <v>135</v>
      </c>
      <c r="AA24" s="86">
        <v>546</v>
      </c>
      <c r="AB24" s="201">
        <f t="shared" si="24"/>
        <v>4.0444444444444443</v>
      </c>
      <c r="AC24" s="170">
        <v>13</v>
      </c>
      <c r="AD24" s="86">
        <v>57</v>
      </c>
      <c r="AE24" s="201">
        <f t="shared" si="25"/>
        <v>4.384615384615385</v>
      </c>
      <c r="AF24" s="50"/>
      <c r="AG24" s="50">
        <v>30</v>
      </c>
      <c r="AH24" s="50">
        <v>4.4000000000000004</v>
      </c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28"/>
      <c r="BB24" s="28"/>
      <c r="BC24" s="193"/>
      <c r="BD24" s="181"/>
      <c r="BE24" s="28"/>
      <c r="BF24" s="193"/>
      <c r="BG24" s="181"/>
      <c r="BH24" s="28"/>
      <c r="BI24" s="193"/>
      <c r="BJ24" s="181"/>
      <c r="BK24" s="28"/>
      <c r="BL24" s="193"/>
      <c r="BM24" s="181"/>
      <c r="BN24" s="28"/>
      <c r="BO24" s="193"/>
      <c r="BP24" s="181"/>
      <c r="BQ24" s="28"/>
      <c r="BR24" s="193"/>
      <c r="BS24" s="181"/>
      <c r="BT24" s="28"/>
      <c r="BU24" s="193"/>
      <c r="BV24" s="181"/>
      <c r="BW24" s="28"/>
      <c r="BX24" s="193"/>
      <c r="BY24" s="170"/>
      <c r="BZ24" s="86"/>
      <c r="CA24" s="193"/>
      <c r="CB24" s="50"/>
      <c r="CT24" s="7">
        <v>829</v>
      </c>
      <c r="CU24" s="26">
        <v>2638</v>
      </c>
      <c r="CV24" s="38">
        <f t="shared" si="8"/>
        <v>3.1821471652593485</v>
      </c>
      <c r="CW24" s="33">
        <v>542</v>
      </c>
      <c r="CX24" s="39">
        <v>2042</v>
      </c>
      <c r="CY24" s="11">
        <f t="shared" si="9"/>
        <v>3.7675276752767526</v>
      </c>
      <c r="CZ24" s="51">
        <v>263</v>
      </c>
      <c r="DA24" s="51">
        <v>1267</v>
      </c>
      <c r="DB24" s="57">
        <f t="shared" si="10"/>
        <v>4.8174904942965782</v>
      </c>
      <c r="DC24" s="33">
        <v>202</v>
      </c>
      <c r="DD24" s="39">
        <v>870</v>
      </c>
      <c r="DE24" s="11">
        <f t="shared" si="35"/>
        <v>4.3069306930693072</v>
      </c>
      <c r="DF24" s="97">
        <v>0</v>
      </c>
      <c r="DG24" s="51">
        <v>0</v>
      </c>
      <c r="DH24" s="38"/>
      <c r="DI24" s="33">
        <v>155</v>
      </c>
      <c r="DJ24" s="39">
        <v>718</v>
      </c>
      <c r="DK24" s="11">
        <f t="shared" si="12"/>
        <v>4.6322580645161286</v>
      </c>
      <c r="DL24" s="6">
        <v>497</v>
      </c>
      <c r="DM24" s="28">
        <v>2001</v>
      </c>
      <c r="DN24" s="11">
        <f t="shared" si="13"/>
        <v>4.0261569416498997</v>
      </c>
      <c r="DO24" s="6">
        <v>742</v>
      </c>
      <c r="DP24" s="28">
        <v>2712</v>
      </c>
      <c r="DQ24" s="11">
        <f t="shared" si="14"/>
        <v>3.6549865229110514</v>
      </c>
      <c r="DS24" s="28">
        <v>686</v>
      </c>
      <c r="DT24" s="28">
        <v>2627</v>
      </c>
      <c r="DU24" s="11">
        <f t="shared" si="15"/>
        <v>3.8294460641399417</v>
      </c>
      <c r="DV24" s="6">
        <v>765</v>
      </c>
      <c r="DW24" s="28">
        <v>2403</v>
      </c>
      <c r="DX24" s="11">
        <f t="shared" si="16"/>
        <v>3.1411764705882352</v>
      </c>
      <c r="DY24" s="39"/>
      <c r="DZ24" s="39"/>
      <c r="EA24" s="38" t="e">
        <f t="shared" si="17"/>
        <v>#DIV/0!</v>
      </c>
      <c r="EB24" s="33"/>
      <c r="EC24" s="39"/>
      <c r="ED24" s="11" t="e">
        <f t="shared" si="18"/>
        <v>#DIV/0!</v>
      </c>
      <c r="EE24" s="39"/>
      <c r="EF24" s="39"/>
      <c r="EG24" s="11" t="e">
        <f t="shared" si="36"/>
        <v>#DIV/0!</v>
      </c>
      <c r="EH24" s="33">
        <v>185</v>
      </c>
      <c r="EI24" s="39">
        <v>746</v>
      </c>
      <c r="EJ24" s="11">
        <f t="shared" si="37"/>
        <v>4.0324324324324321</v>
      </c>
      <c r="EK24" s="33"/>
      <c r="EL24" s="39"/>
      <c r="EM24" s="11" t="e">
        <f t="shared" si="38"/>
        <v>#DIV/0!</v>
      </c>
      <c r="EP24" s="11"/>
    </row>
    <row r="25" spans="2:149">
      <c r="B25">
        <v>6</v>
      </c>
      <c r="C25" s="18" t="s">
        <v>209</v>
      </c>
      <c r="D25" s="28" t="s">
        <v>4</v>
      </c>
      <c r="E25" s="10">
        <v>5</v>
      </c>
      <c r="F25" s="10" t="s">
        <v>24</v>
      </c>
      <c r="G25" s="10">
        <v>28</v>
      </c>
      <c r="H25" s="144">
        <f t="shared" si="0"/>
        <v>697</v>
      </c>
      <c r="I25" s="145">
        <f t="shared" si="1"/>
        <v>2853</v>
      </c>
      <c r="J25" s="148">
        <f t="shared" si="5"/>
        <v>4.0932568149210899</v>
      </c>
      <c r="K25" s="171"/>
      <c r="L25" s="93"/>
      <c r="M25" s="178" t="e">
        <f t="shared" si="6"/>
        <v>#DIV/0!</v>
      </c>
      <c r="N25" s="18">
        <v>0</v>
      </c>
      <c r="O25" s="7">
        <f t="shared" si="7"/>
        <v>0</v>
      </c>
      <c r="P25" s="160"/>
      <c r="Q25" s="202">
        <f t="shared" si="20"/>
        <v>249</v>
      </c>
      <c r="R25" s="86">
        <f t="shared" si="21"/>
        <v>1145</v>
      </c>
      <c r="S25" s="198">
        <f t="shared" si="40"/>
        <v>4.5983935742971891</v>
      </c>
      <c r="T25" s="170"/>
      <c r="U25" s="86"/>
      <c r="V25" s="201" t="e">
        <f t="shared" si="41"/>
        <v>#DIV/0!</v>
      </c>
      <c r="W25" s="170"/>
      <c r="X25" s="86"/>
      <c r="Y25" s="201" t="e">
        <f t="shared" si="2"/>
        <v>#DIV/0!</v>
      </c>
      <c r="Z25" s="170">
        <v>181</v>
      </c>
      <c r="AA25" s="86">
        <v>830</v>
      </c>
      <c r="AB25" s="201">
        <f t="shared" si="24"/>
        <v>4.5856353591160222</v>
      </c>
      <c r="AC25" s="170">
        <v>68</v>
      </c>
      <c r="AD25" s="86">
        <v>315</v>
      </c>
      <c r="AE25" s="201">
        <f t="shared" si="25"/>
        <v>4.632352941176471</v>
      </c>
      <c r="AF25" s="50"/>
      <c r="AG25" s="50">
        <v>28</v>
      </c>
      <c r="AH25" s="50">
        <v>4.5983935742971891</v>
      </c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28"/>
      <c r="BB25" s="28"/>
      <c r="BC25" s="193"/>
      <c r="BD25" s="181"/>
      <c r="BE25" s="28"/>
      <c r="BF25" s="193"/>
      <c r="BG25" s="181"/>
      <c r="BH25" s="28"/>
      <c r="BI25" s="193"/>
      <c r="BJ25" s="181"/>
      <c r="BK25" s="28"/>
      <c r="BL25" s="193"/>
      <c r="BM25" s="181"/>
      <c r="BN25" s="28"/>
      <c r="BO25" s="193"/>
      <c r="BP25" s="181"/>
      <c r="BQ25" s="28"/>
      <c r="BR25" s="193"/>
      <c r="BS25" s="181"/>
      <c r="BT25" s="28"/>
      <c r="BU25" s="193"/>
      <c r="BV25" s="181"/>
      <c r="BW25" s="28"/>
      <c r="BX25" s="193"/>
      <c r="BY25" s="170"/>
      <c r="BZ25" s="86"/>
      <c r="CA25" s="193"/>
      <c r="CB25" s="50"/>
      <c r="CT25" s="7"/>
      <c r="CU25" s="26"/>
      <c r="CV25" s="38"/>
      <c r="CW25" s="33"/>
      <c r="CX25" s="39"/>
      <c r="CY25" s="11"/>
      <c r="CZ25" s="51"/>
      <c r="DA25" s="51"/>
      <c r="DB25" s="57"/>
      <c r="DC25" s="33"/>
      <c r="DD25" s="39"/>
      <c r="DE25" s="11"/>
      <c r="DF25" s="6"/>
      <c r="DG25" s="39"/>
      <c r="DH25" s="38"/>
      <c r="DI25" s="33">
        <v>70</v>
      </c>
      <c r="DJ25" s="39">
        <v>334</v>
      </c>
      <c r="DK25" s="11">
        <f t="shared" si="12"/>
        <v>4.7714285714285714</v>
      </c>
      <c r="DL25" s="135">
        <v>249</v>
      </c>
      <c r="DM25" s="136">
        <v>1043</v>
      </c>
      <c r="DN25" s="11">
        <f t="shared" si="13"/>
        <v>4.188755020080321</v>
      </c>
      <c r="DO25" s="6">
        <v>378</v>
      </c>
      <c r="DP25" s="28">
        <v>1476</v>
      </c>
      <c r="DQ25" s="11">
        <f t="shared" si="14"/>
        <v>3.9047619047619047</v>
      </c>
      <c r="DS25" s="7">
        <v>314</v>
      </c>
      <c r="DT25" s="7">
        <v>1357</v>
      </c>
      <c r="DU25" s="11">
        <f t="shared" si="15"/>
        <v>4.3216560509554141</v>
      </c>
      <c r="DV25" s="6">
        <v>454</v>
      </c>
      <c r="DW25" s="28">
        <v>1550</v>
      </c>
      <c r="DX25" s="11">
        <f t="shared" si="16"/>
        <v>3.4140969162995596</v>
      </c>
      <c r="DY25" s="39"/>
      <c r="DZ25" s="39"/>
      <c r="EA25" s="38" t="e">
        <f t="shared" si="17"/>
        <v>#DIV/0!</v>
      </c>
      <c r="EB25" s="33"/>
      <c r="EC25" s="39"/>
      <c r="ED25" s="11" t="e">
        <f t="shared" si="18"/>
        <v>#DIV/0!</v>
      </c>
      <c r="EE25" s="39">
        <v>20</v>
      </c>
      <c r="EF25" s="39">
        <v>105</v>
      </c>
      <c r="EG25" s="11">
        <f t="shared" si="36"/>
        <v>5.25</v>
      </c>
      <c r="EH25" s="33">
        <v>115</v>
      </c>
      <c r="EI25" s="39">
        <v>432</v>
      </c>
      <c r="EJ25" s="11">
        <f t="shared" si="37"/>
        <v>3.7565217391304349</v>
      </c>
      <c r="EK25" s="33"/>
      <c r="EL25" s="39"/>
      <c r="EM25" s="11" t="e">
        <f t="shared" si="38"/>
        <v>#DIV/0!</v>
      </c>
      <c r="EN25" s="33">
        <v>331</v>
      </c>
      <c r="EO25" s="39">
        <v>1195</v>
      </c>
      <c r="EP25" s="11">
        <f t="shared" si="39"/>
        <v>3.6102719033232629</v>
      </c>
    </row>
    <row r="26" spans="2:149">
      <c r="B26">
        <v>7</v>
      </c>
      <c r="C26" s="18" t="s">
        <v>39</v>
      </c>
      <c r="D26" s="28" t="s">
        <v>23</v>
      </c>
      <c r="E26" s="26">
        <v>7.5</v>
      </c>
      <c r="F26" s="10" t="s">
        <v>24</v>
      </c>
      <c r="G26" s="10">
        <v>33</v>
      </c>
      <c r="H26" s="144">
        <f t="shared" si="0"/>
        <v>2179</v>
      </c>
      <c r="I26" s="145">
        <f t="shared" si="1"/>
        <v>9363</v>
      </c>
      <c r="J26" s="148">
        <f t="shared" si="5"/>
        <v>4.296925195043598</v>
      </c>
      <c r="K26" s="171">
        <f t="shared" ref="K26:K40" si="42">DS26+DV26+DY26+EB26+EE26+EH26+EK26+EN26</f>
        <v>2103</v>
      </c>
      <c r="L26" s="93">
        <f t="shared" ref="L26:L40" si="43">+DT26+DW26+DZ26+EC26+EF26+EI26+EL26+EO26</f>
        <v>8867</v>
      </c>
      <c r="M26" s="178">
        <f t="shared" si="6"/>
        <v>4.2163575844032337</v>
      </c>
      <c r="N26" s="191">
        <f t="shared" ref="N26:N36" si="44">BA26+BD26+BG26+BJ26+BM26+BP26+BS26+BV26</f>
        <v>1874</v>
      </c>
      <c r="O26" s="190">
        <f t="shared" si="7"/>
        <v>8017</v>
      </c>
      <c r="P26" s="192">
        <f t="shared" si="19"/>
        <v>4.2780149413020281</v>
      </c>
      <c r="Q26" s="202">
        <f t="shared" si="20"/>
        <v>1156</v>
      </c>
      <c r="R26" s="86">
        <f t="shared" si="21"/>
        <v>4960</v>
      </c>
      <c r="S26" s="198">
        <f t="shared" si="22"/>
        <v>4.2906574394463668</v>
      </c>
      <c r="T26" s="170">
        <v>356</v>
      </c>
      <c r="U26" s="86">
        <v>1524</v>
      </c>
      <c r="V26" s="201">
        <f t="shared" si="23"/>
        <v>4.2808988764044944</v>
      </c>
      <c r="W26" s="170">
        <v>491</v>
      </c>
      <c r="X26" s="86">
        <v>2144</v>
      </c>
      <c r="Y26" s="201">
        <f t="shared" si="2"/>
        <v>4.3665987780040734</v>
      </c>
      <c r="Z26" s="170">
        <v>251</v>
      </c>
      <c r="AA26" s="86">
        <v>1090</v>
      </c>
      <c r="AB26" s="201">
        <f t="shared" si="24"/>
        <v>4.3426294820717128</v>
      </c>
      <c r="AC26" s="170">
        <v>58</v>
      </c>
      <c r="AD26" s="86">
        <v>202</v>
      </c>
      <c r="AE26" s="201">
        <f t="shared" si="25"/>
        <v>3.4827586206896552</v>
      </c>
      <c r="AF26" s="50"/>
      <c r="AG26" s="50">
        <v>33</v>
      </c>
      <c r="AH26" s="50">
        <v>4.2906574394463668</v>
      </c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28">
        <v>458</v>
      </c>
      <c r="BB26" s="28">
        <v>1992</v>
      </c>
      <c r="BC26" s="193">
        <f t="shared" si="26"/>
        <v>4.3493449781659388</v>
      </c>
      <c r="BD26" s="181">
        <v>285</v>
      </c>
      <c r="BE26" s="28">
        <v>1303</v>
      </c>
      <c r="BF26" s="193">
        <f t="shared" si="27"/>
        <v>4.5719298245614031</v>
      </c>
      <c r="BG26" s="181">
        <v>256</v>
      </c>
      <c r="BH26" s="28">
        <v>1235</v>
      </c>
      <c r="BI26" s="193">
        <f t="shared" si="28"/>
        <v>4.82421875</v>
      </c>
      <c r="BJ26" s="181">
        <v>76</v>
      </c>
      <c r="BK26" s="28">
        <v>311</v>
      </c>
      <c r="BL26" s="193">
        <f t="shared" si="29"/>
        <v>4.0921052631578947</v>
      </c>
      <c r="BM26" s="181">
        <v>57</v>
      </c>
      <c r="BN26" s="28">
        <v>65</v>
      </c>
      <c r="BO26" s="193">
        <f t="shared" si="30"/>
        <v>1.1403508771929824</v>
      </c>
      <c r="BP26" s="181">
        <v>115</v>
      </c>
      <c r="BQ26" s="28">
        <v>483</v>
      </c>
      <c r="BR26" s="193">
        <f t="shared" si="31"/>
        <v>4.2</v>
      </c>
      <c r="BS26" s="181">
        <v>316</v>
      </c>
      <c r="BT26" s="28">
        <v>1317</v>
      </c>
      <c r="BU26" s="193">
        <f t="shared" si="32"/>
        <v>4.1677215189873413</v>
      </c>
      <c r="BV26" s="181">
        <v>311</v>
      </c>
      <c r="BW26" s="28">
        <v>1311</v>
      </c>
      <c r="BX26" s="193">
        <f t="shared" si="33"/>
        <v>4.215434083601286</v>
      </c>
      <c r="BY26" s="196">
        <f t="shared" ref="BY26:BY36" si="45">N26</f>
        <v>1874</v>
      </c>
      <c r="BZ26" s="93">
        <f t="shared" ref="BZ26:BZ36" si="46">O26</f>
        <v>8017</v>
      </c>
      <c r="CA26" s="197">
        <f t="shared" ref="CA26:CA36" si="47">P26</f>
        <v>4.2780149413020281</v>
      </c>
      <c r="CB26" s="50"/>
      <c r="CT26" s="7">
        <v>637</v>
      </c>
      <c r="CU26" s="26">
        <v>2545</v>
      </c>
      <c r="CV26" s="38">
        <f t="shared" si="8"/>
        <v>3.9952904238618525</v>
      </c>
      <c r="CW26" s="33">
        <v>390</v>
      </c>
      <c r="CX26" s="39">
        <v>1684</v>
      </c>
      <c r="CY26" s="11">
        <f t="shared" si="9"/>
        <v>4.3179487179487177</v>
      </c>
      <c r="CZ26" s="51">
        <v>212</v>
      </c>
      <c r="DA26" s="51">
        <v>1005</v>
      </c>
      <c r="DB26" s="57">
        <f t="shared" si="10"/>
        <v>4.7405660377358494</v>
      </c>
      <c r="DC26" s="33">
        <v>112</v>
      </c>
      <c r="DD26" s="39">
        <v>488</v>
      </c>
      <c r="DE26" s="11">
        <f t="shared" si="35"/>
        <v>4.3571428571428568</v>
      </c>
      <c r="DF26" s="6">
        <v>51</v>
      </c>
      <c r="DG26" s="39">
        <v>67</v>
      </c>
      <c r="DH26" s="38">
        <f t="shared" si="11"/>
        <v>1.3137254901960784</v>
      </c>
      <c r="DI26" s="33">
        <v>105</v>
      </c>
      <c r="DJ26" s="39">
        <v>529</v>
      </c>
      <c r="DK26" s="11">
        <f t="shared" si="12"/>
        <v>5.038095238095238</v>
      </c>
      <c r="DL26" s="6">
        <v>296</v>
      </c>
      <c r="DM26" s="7">
        <v>1383</v>
      </c>
      <c r="DN26" s="11">
        <f t="shared" si="13"/>
        <v>4.6722972972972974</v>
      </c>
      <c r="DO26" s="6">
        <v>376</v>
      </c>
      <c r="DP26" s="28">
        <v>1662</v>
      </c>
      <c r="DQ26" s="11">
        <f t="shared" si="14"/>
        <v>4.4202127659574471</v>
      </c>
      <c r="DS26" s="28">
        <v>372</v>
      </c>
      <c r="DT26" s="28">
        <v>1671</v>
      </c>
      <c r="DU26" s="11">
        <f t="shared" si="15"/>
        <v>4.491935483870968</v>
      </c>
      <c r="DV26" s="6">
        <v>497</v>
      </c>
      <c r="DW26" s="28">
        <v>2015</v>
      </c>
      <c r="DX26" s="11">
        <f t="shared" si="16"/>
        <v>4.0543259557344067</v>
      </c>
      <c r="DY26" s="39">
        <v>398</v>
      </c>
      <c r="DZ26" s="39">
        <v>1683</v>
      </c>
      <c r="EA26" s="38">
        <f t="shared" si="17"/>
        <v>4.2286432160804024</v>
      </c>
      <c r="EB26" s="33">
        <v>76</v>
      </c>
      <c r="EC26" s="39">
        <v>325</v>
      </c>
      <c r="ED26" s="11">
        <f t="shared" si="18"/>
        <v>4.2763157894736841</v>
      </c>
      <c r="EE26" s="39">
        <v>82</v>
      </c>
      <c r="EF26" s="39">
        <v>150</v>
      </c>
      <c r="EG26" s="11">
        <f t="shared" si="36"/>
        <v>1.8292682926829269</v>
      </c>
      <c r="EH26" s="33">
        <v>85</v>
      </c>
      <c r="EI26" s="39">
        <v>349</v>
      </c>
      <c r="EJ26" s="11">
        <f t="shared" si="37"/>
        <v>4.1058823529411761</v>
      </c>
      <c r="EK26" s="33">
        <v>287</v>
      </c>
      <c r="EL26" s="39">
        <v>1284</v>
      </c>
      <c r="EM26" s="11">
        <f t="shared" si="38"/>
        <v>4.473867595818815</v>
      </c>
      <c r="EN26" s="33">
        <v>306</v>
      </c>
      <c r="EO26" s="39">
        <v>1390</v>
      </c>
      <c r="EP26" s="11">
        <f t="shared" si="39"/>
        <v>4.5424836601307188</v>
      </c>
    </row>
    <row r="27" spans="2:149">
      <c r="B27">
        <v>8</v>
      </c>
      <c r="C27" s="18" t="s">
        <v>38</v>
      </c>
      <c r="D27" s="28" t="s">
        <v>4</v>
      </c>
      <c r="E27" s="10">
        <v>5</v>
      </c>
      <c r="F27" s="10" t="s">
        <v>24</v>
      </c>
      <c r="G27" s="10">
        <v>26</v>
      </c>
      <c r="H27" s="144">
        <f t="shared" si="0"/>
        <v>1253</v>
      </c>
      <c r="I27" s="145">
        <f t="shared" si="1"/>
        <v>5703</v>
      </c>
      <c r="J27" s="148">
        <f t="shared" si="5"/>
        <v>4.551476456504389</v>
      </c>
      <c r="K27" s="171">
        <f t="shared" si="42"/>
        <v>1297</v>
      </c>
      <c r="L27" s="93">
        <f t="shared" si="43"/>
        <v>6093</v>
      </c>
      <c r="M27" s="178">
        <f t="shared" si="6"/>
        <v>4.697764070932922</v>
      </c>
      <c r="N27" s="191">
        <f t="shared" si="44"/>
        <v>1221</v>
      </c>
      <c r="O27" s="190">
        <f t="shared" si="7"/>
        <v>5877</v>
      </c>
      <c r="P27" s="192">
        <f t="shared" si="19"/>
        <v>4.8132678132678128</v>
      </c>
      <c r="Q27" s="202">
        <f t="shared" si="20"/>
        <v>654</v>
      </c>
      <c r="R27" s="86">
        <f t="shared" si="21"/>
        <v>3351</v>
      </c>
      <c r="S27" s="198">
        <f t="shared" si="22"/>
        <v>5.1238532110091741</v>
      </c>
      <c r="T27" s="170">
        <v>232</v>
      </c>
      <c r="U27" s="86">
        <v>1190</v>
      </c>
      <c r="V27" s="201">
        <f t="shared" si="23"/>
        <v>5.1293103448275863</v>
      </c>
      <c r="W27" s="170">
        <v>193</v>
      </c>
      <c r="X27" s="86">
        <v>1012</v>
      </c>
      <c r="Y27" s="201">
        <f t="shared" si="2"/>
        <v>5.2435233160621761</v>
      </c>
      <c r="Z27" s="170">
        <v>186</v>
      </c>
      <c r="AA27" s="86">
        <v>947</v>
      </c>
      <c r="AB27" s="201">
        <f t="shared" ref="AB27:AB28" si="48">AA27/Z27</f>
        <v>5.091397849462366</v>
      </c>
      <c r="AC27" s="170">
        <v>43</v>
      </c>
      <c r="AD27" s="86">
        <v>202</v>
      </c>
      <c r="AE27" s="201">
        <f t="shared" si="25"/>
        <v>4.6976744186046515</v>
      </c>
      <c r="AF27" s="50"/>
      <c r="AG27" s="50">
        <v>26</v>
      </c>
      <c r="AH27" s="50">
        <v>5.1238532110091741</v>
      </c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28">
        <v>301</v>
      </c>
      <c r="BB27" s="28">
        <v>1346</v>
      </c>
      <c r="BC27" s="193">
        <f t="shared" si="26"/>
        <v>4.4717607973421929</v>
      </c>
      <c r="BD27" s="181">
        <v>205</v>
      </c>
      <c r="BE27" s="28">
        <v>1012</v>
      </c>
      <c r="BF27" s="193">
        <f t="shared" si="27"/>
        <v>4.9365853658536585</v>
      </c>
      <c r="BG27" s="181">
        <v>149</v>
      </c>
      <c r="BH27" s="28">
        <v>776</v>
      </c>
      <c r="BI27" s="193">
        <f t="shared" si="28"/>
        <v>5.2080536912751674</v>
      </c>
      <c r="BJ27" s="181">
        <v>58</v>
      </c>
      <c r="BK27" s="28">
        <v>284</v>
      </c>
      <c r="BL27" s="193">
        <f t="shared" si="29"/>
        <v>4.8965517241379306</v>
      </c>
      <c r="BM27" s="181">
        <v>52</v>
      </c>
      <c r="BN27" s="28">
        <v>256</v>
      </c>
      <c r="BO27" s="193">
        <f t="shared" si="30"/>
        <v>4.9230769230769234</v>
      </c>
      <c r="BP27" s="181">
        <v>63</v>
      </c>
      <c r="BQ27" s="28">
        <v>296</v>
      </c>
      <c r="BR27" s="193">
        <f t="shared" si="31"/>
        <v>4.6984126984126986</v>
      </c>
      <c r="BS27" s="181">
        <v>167</v>
      </c>
      <c r="BT27" s="28">
        <v>768</v>
      </c>
      <c r="BU27" s="193">
        <f t="shared" si="32"/>
        <v>4.5988023952095807</v>
      </c>
      <c r="BV27" s="181">
        <v>226</v>
      </c>
      <c r="BW27" s="28">
        <v>1139</v>
      </c>
      <c r="BX27" s="193">
        <f t="shared" si="33"/>
        <v>5.0398230088495577</v>
      </c>
      <c r="BY27" s="196">
        <f t="shared" si="45"/>
        <v>1221</v>
      </c>
      <c r="BZ27" s="93">
        <f t="shared" si="46"/>
        <v>5877</v>
      </c>
      <c r="CA27" s="197">
        <f t="shared" si="47"/>
        <v>4.8132678132678128</v>
      </c>
      <c r="CB27" s="50"/>
      <c r="CT27" s="7">
        <v>331</v>
      </c>
      <c r="CU27" s="26">
        <v>1332</v>
      </c>
      <c r="CV27" s="38">
        <f t="shared" si="8"/>
        <v>4.02416918429003</v>
      </c>
      <c r="CW27" s="33">
        <v>233</v>
      </c>
      <c r="CX27" s="39">
        <v>1027</v>
      </c>
      <c r="CY27" s="11">
        <f t="shared" si="9"/>
        <v>4.407725321888412</v>
      </c>
      <c r="CZ27" s="51">
        <v>119</v>
      </c>
      <c r="DA27" s="51">
        <v>602</v>
      </c>
      <c r="DB27" s="57">
        <f t="shared" si="10"/>
        <v>5.0588235294117645</v>
      </c>
      <c r="DC27" s="33">
        <v>75</v>
      </c>
      <c r="DD27" s="39">
        <v>360</v>
      </c>
      <c r="DE27" s="11">
        <f t="shared" si="35"/>
        <v>4.8</v>
      </c>
      <c r="DF27" s="6">
        <v>32</v>
      </c>
      <c r="DG27" s="39">
        <v>144</v>
      </c>
      <c r="DH27" s="38">
        <f t="shared" si="11"/>
        <v>4.5</v>
      </c>
      <c r="DI27" s="33">
        <v>41</v>
      </c>
      <c r="DJ27" s="39">
        <v>195</v>
      </c>
      <c r="DK27" s="11">
        <f t="shared" si="12"/>
        <v>4.7560975609756095</v>
      </c>
      <c r="DL27" s="6">
        <v>156</v>
      </c>
      <c r="DM27" s="7">
        <v>823</v>
      </c>
      <c r="DN27" s="11">
        <f t="shared" si="13"/>
        <v>5.2756410256410255</v>
      </c>
      <c r="DO27" s="6">
        <v>266</v>
      </c>
      <c r="DP27" s="28">
        <v>1220</v>
      </c>
      <c r="DQ27" s="11">
        <f t="shared" si="14"/>
        <v>4.5864661654135341</v>
      </c>
      <c r="DS27" s="28">
        <v>234</v>
      </c>
      <c r="DT27" s="28">
        <v>1132</v>
      </c>
      <c r="DU27" s="11">
        <f t="shared" si="15"/>
        <v>4.8376068376068373</v>
      </c>
      <c r="DV27" s="6">
        <v>340</v>
      </c>
      <c r="DW27" s="28">
        <v>1422</v>
      </c>
      <c r="DX27" s="11">
        <f t="shared" si="16"/>
        <v>4.1823529411764708</v>
      </c>
      <c r="DY27" s="39">
        <v>245</v>
      </c>
      <c r="DZ27" s="39">
        <v>1095</v>
      </c>
      <c r="EA27" s="38">
        <f t="shared" si="17"/>
        <v>4.4693877551020407</v>
      </c>
      <c r="EB27" s="33">
        <v>48</v>
      </c>
      <c r="EC27" s="39">
        <v>252</v>
      </c>
      <c r="ED27" s="11">
        <f t="shared" si="18"/>
        <v>5.25</v>
      </c>
      <c r="EE27" s="39">
        <v>14</v>
      </c>
      <c r="EF27" s="39">
        <v>70</v>
      </c>
      <c r="EG27" s="11">
        <f t="shared" si="36"/>
        <v>5</v>
      </c>
      <c r="EH27" s="33">
        <v>42</v>
      </c>
      <c r="EI27" s="39">
        <v>211</v>
      </c>
      <c r="EJ27" s="11">
        <f t="shared" si="37"/>
        <v>5.0238095238095237</v>
      </c>
      <c r="EK27" s="33">
        <v>174</v>
      </c>
      <c r="EL27" s="39">
        <v>902</v>
      </c>
      <c r="EM27" s="11">
        <f t="shared" si="38"/>
        <v>5.1839080459770113</v>
      </c>
      <c r="EN27" s="33">
        <v>200</v>
      </c>
      <c r="EO27" s="39">
        <v>1009</v>
      </c>
      <c r="EP27" s="11">
        <f t="shared" si="39"/>
        <v>5.0449999999999999</v>
      </c>
    </row>
    <row r="28" spans="2:149">
      <c r="B28">
        <v>9</v>
      </c>
      <c r="C28" s="18" t="s">
        <v>54</v>
      </c>
      <c r="D28" s="28" t="s">
        <v>23</v>
      </c>
      <c r="E28" s="10">
        <v>7.5</v>
      </c>
      <c r="F28" s="10" t="s">
        <v>48</v>
      </c>
      <c r="G28" s="10">
        <v>32</v>
      </c>
      <c r="H28" s="144">
        <f t="shared" si="0"/>
        <v>2739</v>
      </c>
      <c r="I28" s="145">
        <f t="shared" si="1"/>
        <v>11653</v>
      </c>
      <c r="J28" s="148">
        <f t="shared" si="5"/>
        <v>4.2544724351953267</v>
      </c>
      <c r="K28" s="171">
        <f t="shared" si="42"/>
        <v>3002.0010000000002</v>
      </c>
      <c r="L28" s="93">
        <f t="shared" si="43"/>
        <v>12844</v>
      </c>
      <c r="M28" s="178">
        <f t="shared" si="6"/>
        <v>4.2784795874485049</v>
      </c>
      <c r="N28" s="18">
        <f t="shared" si="44"/>
        <v>2835</v>
      </c>
      <c r="O28" s="7">
        <f t="shared" si="7"/>
        <v>12488</v>
      </c>
      <c r="P28" s="160">
        <f t="shared" si="19"/>
        <v>4.4049382716049381</v>
      </c>
      <c r="Q28" s="202">
        <f t="shared" si="20"/>
        <v>1466</v>
      </c>
      <c r="R28" s="86">
        <f t="shared" si="21"/>
        <v>6620</v>
      </c>
      <c r="S28" s="198">
        <f t="shared" si="22"/>
        <v>4.5156889495225103</v>
      </c>
      <c r="T28" s="170">
        <v>523</v>
      </c>
      <c r="U28" s="86">
        <v>2390</v>
      </c>
      <c r="V28" s="201">
        <f t="shared" si="23"/>
        <v>4.5697896749521991</v>
      </c>
      <c r="W28" s="170">
        <v>470</v>
      </c>
      <c r="X28" s="86">
        <v>2183</v>
      </c>
      <c r="Y28" s="201">
        <f t="shared" si="2"/>
        <v>4.6446808510638302</v>
      </c>
      <c r="Z28" s="170">
        <v>364</v>
      </c>
      <c r="AA28" s="86">
        <v>1594</v>
      </c>
      <c r="AB28" s="201">
        <f t="shared" si="48"/>
        <v>4.3791208791208796</v>
      </c>
      <c r="AC28" s="170">
        <v>109</v>
      </c>
      <c r="AD28" s="86">
        <v>453</v>
      </c>
      <c r="AE28" s="201">
        <f t="shared" si="25"/>
        <v>4.1559633027522933</v>
      </c>
      <c r="AF28" s="50"/>
      <c r="AG28" s="50">
        <v>32</v>
      </c>
      <c r="AH28" s="50">
        <v>4.5156889495225103</v>
      </c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28">
        <v>700</v>
      </c>
      <c r="BB28" s="28">
        <v>2829</v>
      </c>
      <c r="BC28" s="193">
        <f t="shared" si="26"/>
        <v>4.0414285714285718</v>
      </c>
      <c r="BD28" s="181">
        <v>419</v>
      </c>
      <c r="BE28" s="28">
        <v>1803</v>
      </c>
      <c r="BF28" s="193">
        <f t="shared" si="27"/>
        <v>4.3031026252983295</v>
      </c>
      <c r="BG28" s="181">
        <v>370</v>
      </c>
      <c r="BH28" s="28">
        <v>1725</v>
      </c>
      <c r="BI28" s="193">
        <f t="shared" si="28"/>
        <v>4.6621621621621623</v>
      </c>
      <c r="BJ28" s="181">
        <v>162</v>
      </c>
      <c r="BK28" s="28">
        <v>698</v>
      </c>
      <c r="BL28" s="193">
        <f t="shared" si="29"/>
        <v>4.3086419753086416</v>
      </c>
      <c r="BM28" s="181">
        <v>0</v>
      </c>
      <c r="BN28" s="28">
        <v>0</v>
      </c>
      <c r="BO28" s="193"/>
      <c r="BP28" s="181">
        <v>185</v>
      </c>
      <c r="BQ28" s="28">
        <v>932</v>
      </c>
      <c r="BR28" s="193">
        <f t="shared" si="31"/>
        <v>5.0378378378378379</v>
      </c>
      <c r="BS28" s="181">
        <v>449</v>
      </c>
      <c r="BT28" s="28">
        <v>2016</v>
      </c>
      <c r="BU28" s="193">
        <f t="shared" si="32"/>
        <v>4.4899777282850781</v>
      </c>
      <c r="BV28" s="181">
        <v>550</v>
      </c>
      <c r="BW28" s="28">
        <v>2485</v>
      </c>
      <c r="BX28" s="193">
        <f t="shared" si="33"/>
        <v>4.5181818181818185</v>
      </c>
      <c r="BY28" s="170">
        <f t="shared" si="45"/>
        <v>2835</v>
      </c>
      <c r="BZ28" s="86">
        <f t="shared" si="46"/>
        <v>12488</v>
      </c>
      <c r="CA28" s="193">
        <f t="shared" si="47"/>
        <v>4.4049382716049381</v>
      </c>
      <c r="CB28" s="50"/>
      <c r="CT28" s="7">
        <v>802</v>
      </c>
      <c r="CU28" s="26">
        <v>3072</v>
      </c>
      <c r="CV28" s="38">
        <f t="shared" si="8"/>
        <v>3.8304239401496258</v>
      </c>
      <c r="CW28" s="33">
        <v>537</v>
      </c>
      <c r="CX28" s="39">
        <v>2263</v>
      </c>
      <c r="CY28" s="11">
        <f t="shared" si="9"/>
        <v>4.2141527001862196</v>
      </c>
      <c r="CZ28" s="51">
        <v>281</v>
      </c>
      <c r="DA28" s="51">
        <v>1291</v>
      </c>
      <c r="DB28" s="57">
        <f t="shared" si="10"/>
        <v>4.5943060498220643</v>
      </c>
      <c r="DC28" s="33"/>
      <c r="DD28" s="39"/>
      <c r="DE28" s="11" t="e">
        <f t="shared" si="35"/>
        <v>#DIV/0!</v>
      </c>
      <c r="DF28" s="6">
        <v>69</v>
      </c>
      <c r="DG28" s="39">
        <v>344</v>
      </c>
      <c r="DH28" s="38">
        <f t="shared" si="11"/>
        <v>4.9855072463768115</v>
      </c>
      <c r="DI28" s="33">
        <v>112</v>
      </c>
      <c r="DJ28" s="39">
        <v>569</v>
      </c>
      <c r="DK28" s="11">
        <f t="shared" si="12"/>
        <v>5.0803571428571432</v>
      </c>
      <c r="DL28" s="6">
        <v>361</v>
      </c>
      <c r="DM28" s="7">
        <v>1668</v>
      </c>
      <c r="DN28" s="11">
        <f t="shared" si="13"/>
        <v>4.620498614958449</v>
      </c>
      <c r="DO28" s="6">
        <v>577</v>
      </c>
      <c r="DP28" s="28">
        <v>2446</v>
      </c>
      <c r="DQ28" s="11">
        <f t="shared" si="14"/>
        <v>4.239168110918544</v>
      </c>
      <c r="DS28" s="7">
        <v>568</v>
      </c>
      <c r="DT28" s="28">
        <v>2590</v>
      </c>
      <c r="DU28" s="11">
        <f t="shared" si="15"/>
        <v>4.5598591549295771</v>
      </c>
      <c r="DV28" s="6">
        <v>722</v>
      </c>
      <c r="DW28" s="28">
        <v>2826</v>
      </c>
      <c r="DX28" s="11">
        <f t="shared" si="16"/>
        <v>3.9141274238227148</v>
      </c>
      <c r="DY28" s="39">
        <v>576</v>
      </c>
      <c r="DZ28" s="39">
        <v>2285</v>
      </c>
      <c r="EA28" s="38">
        <f t="shared" si="17"/>
        <v>3.9670138888888888</v>
      </c>
      <c r="EB28" s="33">
        <v>128</v>
      </c>
      <c r="EC28" s="39">
        <v>605</v>
      </c>
      <c r="ED28" s="11">
        <f t="shared" si="18"/>
        <v>4.7265625</v>
      </c>
      <c r="EE28" s="39">
        <v>1E-3</v>
      </c>
      <c r="EF28" s="39">
        <v>0</v>
      </c>
      <c r="EG28" s="11">
        <f t="shared" si="36"/>
        <v>0</v>
      </c>
      <c r="EH28" s="33">
        <v>116</v>
      </c>
      <c r="EI28" s="39">
        <v>523</v>
      </c>
      <c r="EJ28" s="11">
        <f t="shared" si="37"/>
        <v>4.5086206896551726</v>
      </c>
      <c r="EK28" s="33">
        <v>417</v>
      </c>
      <c r="EL28" s="39">
        <v>1881</v>
      </c>
      <c r="EM28" s="11">
        <f t="shared" si="38"/>
        <v>4.5107913669064752</v>
      </c>
      <c r="EN28" s="33">
        <v>475</v>
      </c>
      <c r="EO28" s="39">
        <v>2134</v>
      </c>
      <c r="EP28" s="11">
        <f t="shared" si="39"/>
        <v>4.4926315789473685</v>
      </c>
    </row>
    <row r="29" spans="2:149">
      <c r="B29">
        <v>10</v>
      </c>
      <c r="C29" s="37"/>
      <c r="D29" s="28"/>
      <c r="E29" s="26"/>
      <c r="F29" s="26"/>
      <c r="G29" s="26"/>
      <c r="H29" s="144">
        <f t="shared" si="0"/>
        <v>2308</v>
      </c>
      <c r="I29" s="145">
        <f t="shared" si="1"/>
        <v>9509</v>
      </c>
      <c r="J29" s="148">
        <f t="shared" si="5"/>
        <v>4.1200173310225301</v>
      </c>
      <c r="K29" s="171">
        <f t="shared" si="42"/>
        <v>2780</v>
      </c>
      <c r="L29" s="93">
        <f t="shared" si="43"/>
        <v>11503</v>
      </c>
      <c r="M29" s="178">
        <f t="shared" si="6"/>
        <v>4.1377697841726615</v>
      </c>
      <c r="N29" s="18">
        <f t="shared" si="44"/>
        <v>1398</v>
      </c>
      <c r="O29" s="7">
        <f t="shared" si="7"/>
        <v>6332</v>
      </c>
      <c r="P29" s="160">
        <f t="shared" si="19"/>
        <v>4.5293276108726754</v>
      </c>
      <c r="Q29" s="202"/>
      <c r="R29" s="86"/>
      <c r="S29" s="198"/>
      <c r="T29" s="170"/>
      <c r="U29" s="86"/>
      <c r="V29" s="201"/>
      <c r="W29" s="170"/>
      <c r="X29" s="86"/>
      <c r="Y29" s="201"/>
      <c r="Z29" s="170"/>
      <c r="AA29" s="86"/>
      <c r="AB29" s="201"/>
      <c r="AC29" s="170"/>
      <c r="AD29" s="86"/>
      <c r="AE29" s="201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28">
        <v>456</v>
      </c>
      <c r="BB29" s="28">
        <v>1888</v>
      </c>
      <c r="BC29" s="193">
        <f t="shared" si="26"/>
        <v>4.1403508771929829</v>
      </c>
      <c r="BD29" s="181">
        <v>326</v>
      </c>
      <c r="BE29" s="28">
        <v>1466</v>
      </c>
      <c r="BF29" s="193">
        <f t="shared" si="27"/>
        <v>4.4969325153374236</v>
      </c>
      <c r="BG29" s="181">
        <v>332</v>
      </c>
      <c r="BH29" s="28">
        <v>1666</v>
      </c>
      <c r="BI29" s="193">
        <f t="shared" si="28"/>
        <v>5.0180722891566267</v>
      </c>
      <c r="BJ29" s="181">
        <v>284</v>
      </c>
      <c r="BK29" s="28">
        <v>1312</v>
      </c>
      <c r="BL29" s="193">
        <f t="shared" si="29"/>
        <v>4.619718309859155</v>
      </c>
      <c r="BM29" s="181">
        <v>0</v>
      </c>
      <c r="BN29" s="28">
        <v>0</v>
      </c>
      <c r="BO29" s="193"/>
      <c r="BP29" s="181"/>
      <c r="BQ29" s="28"/>
      <c r="BR29" s="193" t="e">
        <f t="shared" si="31"/>
        <v>#DIV/0!</v>
      </c>
      <c r="BS29" s="181"/>
      <c r="BT29" s="28"/>
      <c r="BU29" s="193" t="e">
        <f t="shared" si="32"/>
        <v>#DIV/0!</v>
      </c>
      <c r="BV29" s="181"/>
      <c r="BW29" s="28"/>
      <c r="BX29" s="193"/>
      <c r="BY29" s="170">
        <f t="shared" si="45"/>
        <v>1398</v>
      </c>
      <c r="BZ29" s="86">
        <f t="shared" si="46"/>
        <v>6332</v>
      </c>
      <c r="CA29" s="193">
        <f t="shared" si="47"/>
        <v>4.5293276108726754</v>
      </c>
      <c r="CB29" s="50"/>
      <c r="CT29" s="7">
        <v>609</v>
      </c>
      <c r="CU29" s="26">
        <v>2288</v>
      </c>
      <c r="CV29" s="38">
        <f t="shared" si="8"/>
        <v>3.7569786535303775</v>
      </c>
      <c r="CW29" s="33">
        <v>450</v>
      </c>
      <c r="CX29" s="39">
        <v>1822</v>
      </c>
      <c r="CY29" s="11">
        <f t="shared" si="9"/>
        <v>4.0488888888888885</v>
      </c>
      <c r="CZ29" s="51">
        <v>282</v>
      </c>
      <c r="DA29" s="51">
        <v>1325</v>
      </c>
      <c r="DB29" s="57">
        <f t="shared" si="10"/>
        <v>4.6985815602836878</v>
      </c>
      <c r="DC29" s="33">
        <v>69</v>
      </c>
      <c r="DD29" s="39">
        <v>307</v>
      </c>
      <c r="DE29" s="11">
        <f t="shared" si="35"/>
        <v>4.4492753623188408</v>
      </c>
      <c r="DF29" s="6">
        <v>90</v>
      </c>
      <c r="DG29" s="39">
        <v>328</v>
      </c>
      <c r="DH29" s="38">
        <f t="shared" si="11"/>
        <v>3.6444444444444444</v>
      </c>
      <c r="DI29" s="33">
        <v>52</v>
      </c>
      <c r="DJ29" s="39">
        <v>266</v>
      </c>
      <c r="DK29" s="11">
        <f t="shared" si="12"/>
        <v>5.115384615384615</v>
      </c>
      <c r="DL29" s="6">
        <v>293</v>
      </c>
      <c r="DM29" s="7">
        <v>1270</v>
      </c>
      <c r="DN29" s="11">
        <f t="shared" si="13"/>
        <v>4.3344709897610922</v>
      </c>
      <c r="DO29" s="6">
        <v>463</v>
      </c>
      <c r="DP29" s="28">
        <v>1903</v>
      </c>
      <c r="DQ29" s="11">
        <f t="shared" si="14"/>
        <v>4.1101511879049673</v>
      </c>
      <c r="DS29" s="28">
        <v>485</v>
      </c>
      <c r="DT29" s="28">
        <v>2060</v>
      </c>
      <c r="DU29" s="11">
        <f t="shared" si="15"/>
        <v>4.2474226804123711</v>
      </c>
      <c r="DV29" s="6">
        <v>731</v>
      </c>
      <c r="DW29" s="28">
        <v>2595</v>
      </c>
      <c r="DX29" s="11">
        <f t="shared" si="16"/>
        <v>3.5499316005471955</v>
      </c>
      <c r="DY29" s="39">
        <v>595</v>
      </c>
      <c r="DZ29" s="39">
        <v>2324</v>
      </c>
      <c r="EA29" s="38">
        <f t="shared" si="17"/>
        <v>3.9058823529411764</v>
      </c>
      <c r="EB29" s="33">
        <v>159</v>
      </c>
      <c r="EC29" s="39">
        <v>792</v>
      </c>
      <c r="ED29" s="11">
        <f t="shared" si="18"/>
        <v>4.9811320754716979</v>
      </c>
      <c r="EE29" s="39">
        <v>66</v>
      </c>
      <c r="EF29" s="39">
        <v>244</v>
      </c>
      <c r="EG29" s="11">
        <f t="shared" si="36"/>
        <v>3.6969696969696968</v>
      </c>
      <c r="EH29" s="33">
        <v>105</v>
      </c>
      <c r="EI29" s="39">
        <v>590</v>
      </c>
      <c r="EJ29" s="11">
        <f t="shared" si="37"/>
        <v>5.6190476190476186</v>
      </c>
      <c r="EK29" s="33">
        <v>313</v>
      </c>
      <c r="EL29" s="39">
        <v>1377</v>
      </c>
      <c r="EM29" s="11">
        <f t="shared" si="38"/>
        <v>4.399361022364217</v>
      </c>
      <c r="EN29" s="33">
        <v>326</v>
      </c>
      <c r="EO29" s="39">
        <v>1521</v>
      </c>
      <c r="EP29" s="11">
        <f t="shared" si="39"/>
        <v>4.6656441717791415</v>
      </c>
    </row>
    <row r="30" spans="2:149">
      <c r="B30">
        <v>11</v>
      </c>
      <c r="C30" s="18" t="s">
        <v>78</v>
      </c>
      <c r="D30" s="28" t="s">
        <v>79</v>
      </c>
      <c r="E30" s="10">
        <v>5.0999999999999996</v>
      </c>
      <c r="F30" s="10" t="s">
        <v>15</v>
      </c>
      <c r="G30" s="10">
        <v>30</v>
      </c>
      <c r="H30" s="144">
        <f t="shared" si="0"/>
        <v>1819</v>
      </c>
      <c r="I30" s="145">
        <f t="shared" si="1"/>
        <v>8020</v>
      </c>
      <c r="J30" s="148">
        <f t="shared" si="5"/>
        <v>4.4090159428257287</v>
      </c>
      <c r="K30" s="171">
        <f t="shared" si="42"/>
        <v>1668.001</v>
      </c>
      <c r="L30" s="93">
        <f t="shared" si="43"/>
        <v>7954</v>
      </c>
      <c r="M30" s="178">
        <f t="shared" si="6"/>
        <v>4.7685822730322105</v>
      </c>
      <c r="N30" s="191">
        <f t="shared" si="44"/>
        <v>1756</v>
      </c>
      <c r="O30" s="190">
        <f t="shared" si="7"/>
        <v>8400</v>
      </c>
      <c r="P30" s="192">
        <f t="shared" si="19"/>
        <v>4.7835990888382689</v>
      </c>
      <c r="Q30" s="202">
        <f t="shared" si="20"/>
        <v>573</v>
      </c>
      <c r="R30" s="86">
        <f t="shared" si="21"/>
        <v>2786</v>
      </c>
      <c r="S30" s="198">
        <f t="shared" si="22"/>
        <v>4.8621291448516581</v>
      </c>
      <c r="T30" s="170"/>
      <c r="U30" s="86"/>
      <c r="V30" s="201" t="e">
        <f t="shared" si="23"/>
        <v>#DIV/0!</v>
      </c>
      <c r="W30" s="170">
        <v>265</v>
      </c>
      <c r="X30" s="86">
        <v>1326</v>
      </c>
      <c r="Y30" s="201">
        <f t="shared" si="2"/>
        <v>5.0037735849056606</v>
      </c>
      <c r="Z30" s="170">
        <v>230</v>
      </c>
      <c r="AA30" s="86">
        <v>1114</v>
      </c>
      <c r="AB30" s="201">
        <f t="shared" ref="AB30:AB36" si="49">AA30/Z30</f>
        <v>4.8434782608695652</v>
      </c>
      <c r="AC30" s="170">
        <v>78</v>
      </c>
      <c r="AD30" s="86">
        <v>346</v>
      </c>
      <c r="AE30" s="201">
        <f t="shared" ref="AE30:AE36" si="50">AD30/AC30</f>
        <v>4.4358974358974361</v>
      </c>
      <c r="AF30" s="50"/>
      <c r="AG30" s="50">
        <v>30</v>
      </c>
      <c r="AH30" s="50">
        <v>4.8621291448516581</v>
      </c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28">
        <v>414</v>
      </c>
      <c r="BB30" s="28">
        <v>1948</v>
      </c>
      <c r="BC30" s="193">
        <f t="shared" si="26"/>
        <v>4.7053140096618353</v>
      </c>
      <c r="BD30" s="181">
        <v>289</v>
      </c>
      <c r="BE30" s="28">
        <v>1416</v>
      </c>
      <c r="BF30" s="193">
        <f t="shared" si="27"/>
        <v>4.8996539792387539</v>
      </c>
      <c r="BG30" s="181">
        <v>253</v>
      </c>
      <c r="BH30" s="28">
        <v>1249</v>
      </c>
      <c r="BI30" s="193">
        <f t="shared" si="28"/>
        <v>4.9367588932806328</v>
      </c>
      <c r="BJ30" s="181">
        <v>156</v>
      </c>
      <c r="BK30" s="28">
        <v>658</v>
      </c>
      <c r="BL30" s="193">
        <f t="shared" si="29"/>
        <v>4.2179487179487181</v>
      </c>
      <c r="BM30" s="181">
        <v>0</v>
      </c>
      <c r="BN30" s="28">
        <v>0</v>
      </c>
      <c r="BO30" s="193"/>
      <c r="BP30" s="181">
        <v>122</v>
      </c>
      <c r="BQ30" s="28">
        <v>542</v>
      </c>
      <c r="BR30" s="193">
        <f t="shared" si="31"/>
        <v>4.442622950819672</v>
      </c>
      <c r="BS30" s="181">
        <v>236</v>
      </c>
      <c r="BT30" s="28">
        <v>1175</v>
      </c>
      <c r="BU30" s="193">
        <f t="shared" si="32"/>
        <v>4.9788135593220337</v>
      </c>
      <c r="BV30" s="181">
        <v>286</v>
      </c>
      <c r="BW30" s="28">
        <v>1412</v>
      </c>
      <c r="BX30" s="193">
        <f t="shared" si="33"/>
        <v>4.9370629370629366</v>
      </c>
      <c r="BY30" s="196">
        <f t="shared" si="45"/>
        <v>1756</v>
      </c>
      <c r="BZ30" s="93">
        <f t="shared" si="46"/>
        <v>8400</v>
      </c>
      <c r="CA30" s="197">
        <f t="shared" si="47"/>
        <v>4.7835990888382689</v>
      </c>
      <c r="CB30" s="50"/>
      <c r="CT30" s="7">
        <v>497</v>
      </c>
      <c r="CU30" s="26">
        <v>1959</v>
      </c>
      <c r="CV30" s="38">
        <f t="shared" si="8"/>
        <v>3.9416498993963782</v>
      </c>
      <c r="CW30" s="33">
        <v>339</v>
      </c>
      <c r="CX30" s="39">
        <v>1419</v>
      </c>
      <c r="CY30" s="11">
        <f t="shared" si="9"/>
        <v>4.1858407079646014</v>
      </c>
      <c r="CZ30" s="51">
        <v>197</v>
      </c>
      <c r="DA30" s="51">
        <v>900</v>
      </c>
      <c r="DB30" s="57">
        <f t="shared" si="10"/>
        <v>4.5685279187817258</v>
      </c>
      <c r="DC30" s="33">
        <v>156</v>
      </c>
      <c r="DD30" s="39">
        <v>692</v>
      </c>
      <c r="DE30" s="11">
        <f t="shared" si="35"/>
        <v>4.4358974358974361</v>
      </c>
      <c r="DF30" s="6">
        <v>57</v>
      </c>
      <c r="DG30" s="39">
        <v>280</v>
      </c>
      <c r="DH30" s="38">
        <f t="shared" si="11"/>
        <v>4.9122807017543861</v>
      </c>
      <c r="DI30" s="33">
        <v>30</v>
      </c>
      <c r="DJ30" s="39">
        <v>170</v>
      </c>
      <c r="DK30" s="11">
        <f t="shared" si="12"/>
        <v>5.666666666666667</v>
      </c>
      <c r="DL30" s="6">
        <v>208</v>
      </c>
      <c r="DM30" s="7">
        <v>996</v>
      </c>
      <c r="DN30" s="11">
        <f t="shared" si="13"/>
        <v>4.7884615384615383</v>
      </c>
      <c r="DO30" s="6">
        <v>335</v>
      </c>
      <c r="DP30" s="28">
        <v>1604</v>
      </c>
      <c r="DQ30" s="11">
        <f t="shared" si="14"/>
        <v>4.7880597014925375</v>
      </c>
      <c r="DS30" s="7">
        <v>305</v>
      </c>
      <c r="DT30" s="7">
        <v>1526</v>
      </c>
      <c r="DU30" s="11">
        <f t="shared" si="15"/>
        <v>5.0032786885245901</v>
      </c>
      <c r="DV30" s="6">
        <v>428</v>
      </c>
      <c r="DW30" s="28">
        <v>1805</v>
      </c>
      <c r="DX30" s="11">
        <f t="shared" si="16"/>
        <v>4.2172897196261685</v>
      </c>
      <c r="DY30" s="39">
        <v>307</v>
      </c>
      <c r="DZ30" s="39">
        <v>1468</v>
      </c>
      <c r="EA30" s="38">
        <f t="shared" si="17"/>
        <v>4.7817589576547235</v>
      </c>
      <c r="EB30" s="33">
        <v>85</v>
      </c>
      <c r="EC30" s="39">
        <v>421</v>
      </c>
      <c r="ED30" s="11">
        <f t="shared" si="18"/>
        <v>4.9529411764705884</v>
      </c>
      <c r="EE30" s="39">
        <v>1E-3</v>
      </c>
      <c r="EF30" s="39">
        <v>0</v>
      </c>
      <c r="EG30" s="11">
        <f t="shared" si="36"/>
        <v>0</v>
      </c>
      <c r="EH30" s="33"/>
      <c r="EI30" s="39"/>
      <c r="EJ30" s="11"/>
      <c r="EK30" s="33">
        <v>209</v>
      </c>
      <c r="EL30" s="39">
        <v>1044</v>
      </c>
      <c r="EM30" s="11">
        <f t="shared" si="38"/>
        <v>4.9952153110047846</v>
      </c>
      <c r="EN30" s="33">
        <v>334</v>
      </c>
      <c r="EO30" s="39">
        <v>1690</v>
      </c>
      <c r="EP30" s="11">
        <f t="shared" si="39"/>
        <v>5.0598802395209583</v>
      </c>
    </row>
    <row r="31" spans="2:149">
      <c r="B31">
        <v>12</v>
      </c>
      <c r="C31" s="18" t="s">
        <v>81</v>
      </c>
      <c r="D31" s="28" t="s">
        <v>82</v>
      </c>
      <c r="E31" s="10">
        <v>7</v>
      </c>
      <c r="F31" s="10" t="s">
        <v>24</v>
      </c>
      <c r="G31" s="10">
        <v>30</v>
      </c>
      <c r="H31" s="137">
        <f t="shared" si="0"/>
        <v>1293</v>
      </c>
      <c r="I31" s="138">
        <f t="shared" si="1"/>
        <v>5173</v>
      </c>
      <c r="J31" s="149">
        <f t="shared" si="5"/>
        <v>4.0007733952049493</v>
      </c>
      <c r="K31" s="171">
        <f t="shared" si="42"/>
        <v>2163</v>
      </c>
      <c r="L31" s="93">
        <f t="shared" si="43"/>
        <v>8063</v>
      </c>
      <c r="M31" s="178">
        <f t="shared" si="6"/>
        <v>3.7276930189551547</v>
      </c>
      <c r="N31" s="191">
        <f t="shared" si="44"/>
        <v>1964</v>
      </c>
      <c r="O31" s="190">
        <f t="shared" si="7"/>
        <v>8021</v>
      </c>
      <c r="P31" s="192">
        <f t="shared" si="19"/>
        <v>4.0840122199592672</v>
      </c>
      <c r="Q31" s="202">
        <f t="shared" si="20"/>
        <v>1224</v>
      </c>
      <c r="R31" s="86">
        <f t="shared" si="21"/>
        <v>5181</v>
      </c>
      <c r="S31" s="198">
        <f t="shared" si="22"/>
        <v>4.2328431372549016</v>
      </c>
      <c r="T31" s="170">
        <v>360</v>
      </c>
      <c r="U31" s="86">
        <v>1628</v>
      </c>
      <c r="V31" s="201">
        <f t="shared" si="23"/>
        <v>4.5222222222222221</v>
      </c>
      <c r="W31" s="170">
        <v>396</v>
      </c>
      <c r="X31" s="86">
        <v>1400</v>
      </c>
      <c r="Y31" s="201">
        <f t="shared" si="2"/>
        <v>3.5353535353535355</v>
      </c>
      <c r="Z31" s="170">
        <v>301</v>
      </c>
      <c r="AA31" s="86">
        <v>1362</v>
      </c>
      <c r="AB31" s="201">
        <f t="shared" si="49"/>
        <v>4.5249169435215943</v>
      </c>
      <c r="AC31" s="170">
        <v>167</v>
      </c>
      <c r="AD31" s="86">
        <v>791</v>
      </c>
      <c r="AE31" s="201">
        <f t="shared" si="50"/>
        <v>4.7365269461077846</v>
      </c>
      <c r="AF31" s="50"/>
      <c r="AG31" s="50">
        <v>30</v>
      </c>
      <c r="AH31" s="50">
        <v>4.2328431372549016</v>
      </c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28">
        <v>423</v>
      </c>
      <c r="BB31" s="28">
        <v>1699</v>
      </c>
      <c r="BC31" s="193">
        <f t="shared" si="26"/>
        <v>4.0165484633569744</v>
      </c>
      <c r="BD31" s="181">
        <v>288</v>
      </c>
      <c r="BE31" s="28">
        <v>1235</v>
      </c>
      <c r="BF31" s="193">
        <f t="shared" si="27"/>
        <v>4.2881944444444446</v>
      </c>
      <c r="BG31" s="181">
        <v>222</v>
      </c>
      <c r="BH31" s="28">
        <v>1033</v>
      </c>
      <c r="BI31" s="193">
        <f t="shared" si="28"/>
        <v>4.6531531531531529</v>
      </c>
      <c r="BJ31" s="181">
        <v>129</v>
      </c>
      <c r="BK31" s="28">
        <v>549</v>
      </c>
      <c r="BL31" s="193">
        <f t="shared" si="29"/>
        <v>4.2558139534883717</v>
      </c>
      <c r="BM31" s="181">
        <v>140</v>
      </c>
      <c r="BN31" s="28">
        <v>171</v>
      </c>
      <c r="BO31" s="193">
        <f t="shared" si="30"/>
        <v>1.2214285714285715</v>
      </c>
      <c r="BP31" s="181">
        <v>141</v>
      </c>
      <c r="BQ31" s="28">
        <v>633</v>
      </c>
      <c r="BR31" s="193">
        <f t="shared" si="31"/>
        <v>4.4893617021276597</v>
      </c>
      <c r="BS31" s="181">
        <v>271</v>
      </c>
      <c r="BT31" s="28">
        <v>1181</v>
      </c>
      <c r="BU31" s="193">
        <f t="shared" si="32"/>
        <v>4.3579335793357936</v>
      </c>
      <c r="BV31" s="181">
        <v>350</v>
      </c>
      <c r="BW31" s="28">
        <v>1520</v>
      </c>
      <c r="BX31" s="193">
        <f t="shared" si="33"/>
        <v>4.3428571428571425</v>
      </c>
      <c r="BY31" s="196">
        <f t="shared" si="45"/>
        <v>1964</v>
      </c>
      <c r="BZ31" s="93">
        <f t="shared" si="46"/>
        <v>8021</v>
      </c>
      <c r="CA31" s="197">
        <f t="shared" si="47"/>
        <v>4.0840122199592672</v>
      </c>
      <c r="CB31" s="50"/>
      <c r="CT31" s="7"/>
      <c r="CU31" s="26"/>
      <c r="CV31" s="38"/>
      <c r="CW31" s="33">
        <v>258</v>
      </c>
      <c r="CX31" s="39">
        <v>1057</v>
      </c>
      <c r="CY31" s="11">
        <f t="shared" si="9"/>
        <v>4.0968992248062017</v>
      </c>
      <c r="CZ31" s="51">
        <v>175</v>
      </c>
      <c r="DA31" s="51">
        <v>828</v>
      </c>
      <c r="DB31" s="57">
        <f t="shared" si="10"/>
        <v>4.7314285714285713</v>
      </c>
      <c r="DC31" s="33">
        <v>99</v>
      </c>
      <c r="DD31" s="39">
        <v>429</v>
      </c>
      <c r="DE31" s="11">
        <f t="shared" si="35"/>
        <v>4.333333333333333</v>
      </c>
      <c r="DF31" s="6">
        <v>91</v>
      </c>
      <c r="DG31" s="39">
        <v>175</v>
      </c>
      <c r="DH31" s="38">
        <f t="shared" si="11"/>
        <v>1.9230769230769231</v>
      </c>
      <c r="DI31" s="33">
        <v>94</v>
      </c>
      <c r="DJ31" s="39">
        <v>396</v>
      </c>
      <c r="DK31" s="11">
        <f t="shared" si="12"/>
        <v>4.2127659574468082</v>
      </c>
      <c r="DL31" s="6">
        <v>217</v>
      </c>
      <c r="DM31" s="28">
        <v>912</v>
      </c>
      <c r="DN31" s="11">
        <f t="shared" si="13"/>
        <v>4.2027649769585249</v>
      </c>
      <c r="DO31" s="6">
        <v>359</v>
      </c>
      <c r="DP31" s="28">
        <v>1376</v>
      </c>
      <c r="DQ31" s="11">
        <f t="shared" si="14"/>
        <v>3.8328690807799441</v>
      </c>
      <c r="DS31" s="7">
        <v>336</v>
      </c>
      <c r="DT31" s="7">
        <v>1394</v>
      </c>
      <c r="DU31" s="11">
        <f t="shared" si="15"/>
        <v>4.1488095238095237</v>
      </c>
      <c r="DV31" s="6">
        <v>413</v>
      </c>
      <c r="DW31" s="28">
        <v>1474</v>
      </c>
      <c r="DX31" s="11">
        <f t="shared" si="16"/>
        <v>3.5690072639225181</v>
      </c>
      <c r="DY31" s="39">
        <v>360</v>
      </c>
      <c r="DZ31" s="39">
        <v>1450</v>
      </c>
      <c r="EA31" s="38">
        <f t="shared" si="17"/>
        <v>4.0277777777777777</v>
      </c>
      <c r="EB31" s="33">
        <v>70</v>
      </c>
      <c r="EC31" s="39">
        <v>275</v>
      </c>
      <c r="ED31" s="11">
        <f t="shared" si="18"/>
        <v>3.9285714285714284</v>
      </c>
      <c r="EE31" s="39">
        <v>79</v>
      </c>
      <c r="EF31" s="39">
        <v>132</v>
      </c>
      <c r="EG31" s="11">
        <f t="shared" si="36"/>
        <v>1.6708860759493671</v>
      </c>
      <c r="EH31" s="33">
        <v>190</v>
      </c>
      <c r="EI31" s="39">
        <v>542</v>
      </c>
      <c r="EJ31" s="11">
        <f t="shared" si="37"/>
        <v>2.8526315789473684</v>
      </c>
      <c r="EK31" s="33">
        <v>372</v>
      </c>
      <c r="EL31" s="39">
        <v>1285</v>
      </c>
      <c r="EM31" s="11">
        <f t="shared" si="38"/>
        <v>3.454301075268817</v>
      </c>
      <c r="EN31" s="33">
        <v>343</v>
      </c>
      <c r="EO31" s="39">
        <v>1511</v>
      </c>
      <c r="EP31" s="11">
        <f t="shared" si="39"/>
        <v>4.4052478134110791</v>
      </c>
    </row>
    <row r="32" spans="2:149">
      <c r="B32">
        <v>13</v>
      </c>
      <c r="C32" s="18" t="s">
        <v>84</v>
      </c>
      <c r="D32" s="28" t="s">
        <v>33</v>
      </c>
      <c r="E32" s="10">
        <v>8</v>
      </c>
      <c r="F32" s="10" t="s">
        <v>48</v>
      </c>
      <c r="G32" s="10">
        <v>29</v>
      </c>
      <c r="H32" s="137">
        <f t="shared" si="0"/>
        <v>1406</v>
      </c>
      <c r="I32" s="138">
        <f t="shared" si="1"/>
        <v>5995</v>
      </c>
      <c r="J32" s="149">
        <f t="shared" si="5"/>
        <v>4.2638691322901847</v>
      </c>
      <c r="K32" s="171">
        <f t="shared" si="42"/>
        <v>2069</v>
      </c>
      <c r="L32" s="93">
        <f t="shared" si="43"/>
        <v>8901</v>
      </c>
      <c r="M32" s="178">
        <f t="shared" si="6"/>
        <v>4.3020782986950215</v>
      </c>
      <c r="N32" s="191">
        <f t="shared" si="44"/>
        <v>1957</v>
      </c>
      <c r="O32" s="190">
        <f t="shared" si="7"/>
        <v>8201</v>
      </c>
      <c r="P32" s="192">
        <f t="shared" si="19"/>
        <v>4.1905978538579456</v>
      </c>
      <c r="Q32" s="202">
        <f t="shared" si="20"/>
        <v>1037</v>
      </c>
      <c r="R32" s="86">
        <f t="shared" si="21"/>
        <v>4413</v>
      </c>
      <c r="S32" s="198">
        <f t="shared" si="22"/>
        <v>4.2555448408871746</v>
      </c>
      <c r="T32" s="170">
        <v>359</v>
      </c>
      <c r="U32" s="86">
        <v>1572</v>
      </c>
      <c r="V32" s="201">
        <f t="shared" si="23"/>
        <v>4.3788300835654592</v>
      </c>
      <c r="W32" s="170">
        <v>329</v>
      </c>
      <c r="X32" s="86">
        <v>1410</v>
      </c>
      <c r="Y32" s="201">
        <f t="shared" si="2"/>
        <v>4.2857142857142856</v>
      </c>
      <c r="Z32" s="170">
        <v>285</v>
      </c>
      <c r="AA32" s="86">
        <v>1283</v>
      </c>
      <c r="AB32" s="201">
        <f t="shared" si="49"/>
        <v>4.5017543859649125</v>
      </c>
      <c r="AC32" s="170">
        <v>64</v>
      </c>
      <c r="AD32" s="86">
        <v>148</v>
      </c>
      <c r="AE32" s="201">
        <f t="shared" si="50"/>
        <v>2.3125</v>
      </c>
      <c r="AF32" s="50"/>
      <c r="AG32" s="50">
        <v>29</v>
      </c>
      <c r="AH32" s="50">
        <v>4.2555448408871746</v>
      </c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28">
        <v>488</v>
      </c>
      <c r="BB32" s="28">
        <v>1766</v>
      </c>
      <c r="BC32" s="193">
        <f t="shared" si="26"/>
        <v>3.6188524590163933</v>
      </c>
      <c r="BD32" s="181">
        <v>247</v>
      </c>
      <c r="BE32" s="28">
        <v>1071</v>
      </c>
      <c r="BF32" s="193">
        <f>+BE32/BD32</f>
        <v>4.336032388663968</v>
      </c>
      <c r="BG32" s="181">
        <v>250</v>
      </c>
      <c r="BH32" s="28">
        <v>1096</v>
      </c>
      <c r="BI32" s="193">
        <f>+BH32/BG32</f>
        <v>4.3840000000000003</v>
      </c>
      <c r="BJ32" s="181">
        <v>98</v>
      </c>
      <c r="BK32" s="28">
        <v>420</v>
      </c>
      <c r="BL32" s="193">
        <f>+BK32/BJ32</f>
        <v>4.2857142857142856</v>
      </c>
      <c r="BM32" s="181">
        <v>74</v>
      </c>
      <c r="BN32" s="28">
        <v>306</v>
      </c>
      <c r="BO32" s="193">
        <f>+BN32/BM32</f>
        <v>4.1351351351351351</v>
      </c>
      <c r="BP32" s="181">
        <v>122</v>
      </c>
      <c r="BQ32" s="28">
        <v>544</v>
      </c>
      <c r="BR32" s="193">
        <f t="shared" si="31"/>
        <v>4.4590163934426226</v>
      </c>
      <c r="BS32" s="181">
        <v>314</v>
      </c>
      <c r="BT32" s="28">
        <v>1413</v>
      </c>
      <c r="BU32" s="193">
        <f t="shared" si="32"/>
        <v>4.5</v>
      </c>
      <c r="BV32" s="181">
        <v>364</v>
      </c>
      <c r="BW32" s="28">
        <v>1585</v>
      </c>
      <c r="BX32" s="193">
        <f t="shared" si="33"/>
        <v>4.354395604395604</v>
      </c>
      <c r="BY32" s="196">
        <f t="shared" si="45"/>
        <v>1957</v>
      </c>
      <c r="BZ32" s="93">
        <f t="shared" si="46"/>
        <v>8201</v>
      </c>
      <c r="CA32" s="197">
        <f t="shared" si="47"/>
        <v>4.1905978538579456</v>
      </c>
      <c r="CB32" s="50"/>
      <c r="CT32" s="7"/>
      <c r="CU32" s="26"/>
      <c r="CV32" s="38"/>
      <c r="CW32" s="33">
        <v>384</v>
      </c>
      <c r="CX32" s="39">
        <v>1640</v>
      </c>
      <c r="CY32" s="11">
        <f t="shared" si="9"/>
        <v>4.270833333333333</v>
      </c>
      <c r="CZ32" s="51">
        <v>175</v>
      </c>
      <c r="DA32" s="51">
        <v>768</v>
      </c>
      <c r="DB32" s="57">
        <f t="shared" si="10"/>
        <v>4.3885714285714288</v>
      </c>
      <c r="DC32" s="33">
        <v>66</v>
      </c>
      <c r="DD32" s="39">
        <v>177</v>
      </c>
      <c r="DE32" s="11">
        <f t="shared" si="35"/>
        <v>2.6818181818181817</v>
      </c>
      <c r="DF32" s="6">
        <v>27</v>
      </c>
      <c r="DG32" s="39">
        <v>94</v>
      </c>
      <c r="DH32" s="38">
        <f t="shared" si="11"/>
        <v>3.4814814814814814</v>
      </c>
      <c r="DI32" s="33">
        <v>88</v>
      </c>
      <c r="DJ32" s="39">
        <v>382</v>
      </c>
      <c r="DK32" s="11">
        <f t="shared" si="12"/>
        <v>4.3409090909090908</v>
      </c>
      <c r="DL32" s="6">
        <v>239</v>
      </c>
      <c r="DM32" s="7">
        <v>1091</v>
      </c>
      <c r="DN32" s="11">
        <f t="shared" si="13"/>
        <v>4.5648535564853558</v>
      </c>
      <c r="DO32" s="6">
        <v>427</v>
      </c>
      <c r="DP32" s="28">
        <v>1843</v>
      </c>
      <c r="DQ32" s="11">
        <f t="shared" si="14"/>
        <v>4.3161592505854802</v>
      </c>
      <c r="DS32" s="7">
        <v>379</v>
      </c>
      <c r="DT32" s="7">
        <v>1749</v>
      </c>
      <c r="DU32" s="11">
        <f t="shared" si="15"/>
        <v>4.6147757255936677</v>
      </c>
      <c r="DV32" s="6">
        <v>456</v>
      </c>
      <c r="DW32" s="28">
        <v>1813</v>
      </c>
      <c r="DX32" s="11">
        <f t="shared" si="16"/>
        <v>3.9758771929824563</v>
      </c>
      <c r="DY32" s="39">
        <v>407</v>
      </c>
      <c r="DZ32" s="39">
        <v>1775</v>
      </c>
      <c r="EA32" s="38">
        <f t="shared" si="17"/>
        <v>4.361179361179361</v>
      </c>
      <c r="EB32" s="33">
        <v>108</v>
      </c>
      <c r="EC32" s="39">
        <v>508</v>
      </c>
      <c r="ED32" s="11">
        <f t="shared" si="18"/>
        <v>4.7037037037037033</v>
      </c>
      <c r="EE32" s="39">
        <v>16</v>
      </c>
      <c r="EF32" s="39">
        <v>24</v>
      </c>
      <c r="EG32" s="11">
        <f t="shared" si="36"/>
        <v>1.5</v>
      </c>
      <c r="EH32" s="33">
        <v>79</v>
      </c>
      <c r="EI32" s="39">
        <v>318</v>
      </c>
      <c r="EJ32" s="11">
        <f t="shared" si="37"/>
        <v>4.0253164556962027</v>
      </c>
      <c r="EK32" s="33">
        <v>279</v>
      </c>
      <c r="EL32" s="39">
        <v>1205</v>
      </c>
      <c r="EM32" s="11">
        <f t="shared" si="38"/>
        <v>4.3189964157706093</v>
      </c>
      <c r="EN32" s="33">
        <v>345</v>
      </c>
      <c r="EO32" s="39">
        <v>1509</v>
      </c>
      <c r="EP32" s="11">
        <f t="shared" si="39"/>
        <v>4.3739130434782609</v>
      </c>
    </row>
    <row r="33" spans="2:149">
      <c r="B33">
        <v>14</v>
      </c>
      <c r="C33" s="18" t="s">
        <v>90</v>
      </c>
      <c r="D33" s="28" t="s">
        <v>58</v>
      </c>
      <c r="E33" s="10">
        <v>5</v>
      </c>
      <c r="F33" s="10" t="s">
        <v>24</v>
      </c>
      <c r="G33" s="10">
        <v>29</v>
      </c>
      <c r="H33" s="137">
        <f t="shared" si="0"/>
        <v>1643</v>
      </c>
      <c r="I33" s="138">
        <f t="shared" si="1"/>
        <v>7892</v>
      </c>
      <c r="J33" s="149">
        <f t="shared" si="5"/>
        <v>4.803408399269629</v>
      </c>
      <c r="K33" s="171">
        <f t="shared" si="42"/>
        <v>2648</v>
      </c>
      <c r="L33" s="93">
        <f t="shared" si="43"/>
        <v>12118</v>
      </c>
      <c r="M33" s="178">
        <f t="shared" si="6"/>
        <v>4.5762839879154082</v>
      </c>
      <c r="N33" s="191">
        <f t="shared" si="44"/>
        <v>2732</v>
      </c>
      <c r="O33" s="190">
        <f t="shared" si="7"/>
        <v>13011</v>
      </c>
      <c r="P33" s="192">
        <f t="shared" si="19"/>
        <v>4.762445095168375</v>
      </c>
      <c r="Q33" s="202">
        <f t="shared" si="20"/>
        <v>1076</v>
      </c>
      <c r="R33" s="86">
        <f t="shared" si="21"/>
        <v>5130</v>
      </c>
      <c r="S33" s="198">
        <f t="shared" si="22"/>
        <v>4.7676579925650557</v>
      </c>
      <c r="T33" s="170">
        <v>434</v>
      </c>
      <c r="U33" s="86">
        <v>2030</v>
      </c>
      <c r="V33" s="201">
        <f t="shared" si="23"/>
        <v>4.67741935483871</v>
      </c>
      <c r="W33" s="170">
        <v>229</v>
      </c>
      <c r="X33" s="86">
        <v>1097</v>
      </c>
      <c r="Y33" s="201">
        <f t="shared" si="2"/>
        <v>4.7903930131004371</v>
      </c>
      <c r="Z33" s="170">
        <v>339</v>
      </c>
      <c r="AA33" s="86">
        <v>1721</v>
      </c>
      <c r="AB33" s="201">
        <f t="shared" si="49"/>
        <v>5.0766961651917404</v>
      </c>
      <c r="AC33" s="170">
        <v>74</v>
      </c>
      <c r="AD33" s="86">
        <v>282</v>
      </c>
      <c r="AE33" s="201">
        <f t="shared" si="50"/>
        <v>3.810810810810811</v>
      </c>
      <c r="AF33" s="50"/>
      <c r="AG33" s="50">
        <v>29</v>
      </c>
      <c r="AH33" s="50">
        <v>4.7676579925650557</v>
      </c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28">
        <v>527</v>
      </c>
      <c r="BB33" s="28">
        <v>2306</v>
      </c>
      <c r="BC33" s="193">
        <f t="shared" si="26"/>
        <v>4.3757115749525619</v>
      </c>
      <c r="BD33" s="181">
        <v>340</v>
      </c>
      <c r="BE33" s="28">
        <v>1691</v>
      </c>
      <c r="BF33" s="193">
        <f t="shared" si="27"/>
        <v>4.973529411764706</v>
      </c>
      <c r="BG33" s="181">
        <v>354</v>
      </c>
      <c r="BH33" s="28">
        <v>1888</v>
      </c>
      <c r="BI33" s="193">
        <f t="shared" ref="BI33:BL69" si="51">+BH33/BG33</f>
        <v>5.333333333333333</v>
      </c>
      <c r="BJ33" s="181">
        <v>188</v>
      </c>
      <c r="BK33" s="28">
        <v>941</v>
      </c>
      <c r="BL33" s="193">
        <f t="shared" ref="BL33:BO69" si="52">+BK33/BJ33</f>
        <v>5.0053191489361701</v>
      </c>
      <c r="BM33" s="181">
        <v>189</v>
      </c>
      <c r="BN33" s="28">
        <v>765</v>
      </c>
      <c r="BO33" s="193">
        <f t="shared" ref="BO33:BO35" si="53">+BN33/BM33</f>
        <v>4.0476190476190474</v>
      </c>
      <c r="BP33" s="181">
        <v>223</v>
      </c>
      <c r="BQ33" s="28">
        <v>1171</v>
      </c>
      <c r="BR33" s="193">
        <f t="shared" si="31"/>
        <v>5.2511210762331837</v>
      </c>
      <c r="BS33" s="181">
        <v>473</v>
      </c>
      <c r="BT33" s="28">
        <v>2282</v>
      </c>
      <c r="BU33" s="193">
        <f t="shared" si="32"/>
        <v>4.8245243128964059</v>
      </c>
      <c r="BV33" s="181">
        <v>438</v>
      </c>
      <c r="BW33" s="28">
        <v>1967</v>
      </c>
      <c r="BX33" s="193">
        <f t="shared" si="33"/>
        <v>4.4908675799086755</v>
      </c>
      <c r="BY33" s="196">
        <f t="shared" si="45"/>
        <v>2732</v>
      </c>
      <c r="BZ33" s="93">
        <f t="shared" si="46"/>
        <v>13011</v>
      </c>
      <c r="CA33" s="197">
        <f t="shared" si="47"/>
        <v>4.762445095168375</v>
      </c>
      <c r="CB33" s="50"/>
      <c r="CT33" s="7"/>
      <c r="CU33" s="26"/>
      <c r="CV33" s="38"/>
      <c r="CW33" s="33"/>
      <c r="CX33" s="39"/>
      <c r="CY33" s="11"/>
      <c r="CZ33" s="51">
        <v>300</v>
      </c>
      <c r="DA33" s="51">
        <v>1614</v>
      </c>
      <c r="DB33" s="57">
        <f t="shared" si="10"/>
        <v>5.38</v>
      </c>
      <c r="DC33" s="33">
        <v>217</v>
      </c>
      <c r="DD33" s="39">
        <v>1104</v>
      </c>
      <c r="DE33" s="11">
        <f t="shared" si="35"/>
        <v>5.0875576036866361</v>
      </c>
      <c r="DF33" s="6">
        <v>189</v>
      </c>
      <c r="DG33" s="39">
        <v>685</v>
      </c>
      <c r="DH33" s="38">
        <f t="shared" si="11"/>
        <v>3.6243386243386242</v>
      </c>
      <c r="DI33" s="33">
        <v>116</v>
      </c>
      <c r="DJ33" s="39">
        <v>641</v>
      </c>
      <c r="DK33" s="11">
        <f t="shared" si="12"/>
        <v>5.5258620689655169</v>
      </c>
      <c r="DL33" s="6">
        <v>306</v>
      </c>
      <c r="DM33" s="28">
        <v>1600</v>
      </c>
      <c r="DN33" s="11">
        <f t="shared" si="13"/>
        <v>5.2287581699346406</v>
      </c>
      <c r="DO33" s="6">
        <v>515</v>
      </c>
      <c r="DP33" s="28">
        <v>2248</v>
      </c>
      <c r="DQ33" s="11">
        <f t="shared" si="14"/>
        <v>4.36504854368932</v>
      </c>
      <c r="DS33" s="28">
        <v>409</v>
      </c>
      <c r="DT33" s="28">
        <v>2005</v>
      </c>
      <c r="DU33" s="11">
        <f t="shared" si="15"/>
        <v>4.902200488997555</v>
      </c>
      <c r="DV33" s="6">
        <v>559</v>
      </c>
      <c r="DW33" s="28">
        <v>2208</v>
      </c>
      <c r="DX33" s="11">
        <f t="shared" si="16"/>
        <v>3.9499105545617175</v>
      </c>
      <c r="DY33" s="39">
        <v>431</v>
      </c>
      <c r="DZ33" s="39">
        <v>1966</v>
      </c>
      <c r="EA33" s="38">
        <f t="shared" si="17"/>
        <v>4.5614849187935036</v>
      </c>
      <c r="EB33" s="33">
        <v>142</v>
      </c>
      <c r="EC33" s="39">
        <v>792</v>
      </c>
      <c r="ED33" s="11">
        <f t="shared" si="18"/>
        <v>5.577464788732394</v>
      </c>
      <c r="EE33" s="39">
        <v>120</v>
      </c>
      <c r="EF33" s="39">
        <v>220</v>
      </c>
      <c r="EG33" s="11">
        <f t="shared" si="36"/>
        <v>1.8333333333333333</v>
      </c>
      <c r="EH33" s="33">
        <v>139</v>
      </c>
      <c r="EI33" s="39">
        <v>842</v>
      </c>
      <c r="EJ33" s="11">
        <f t="shared" si="37"/>
        <v>6.057553956834532</v>
      </c>
      <c r="EK33" s="33">
        <v>439</v>
      </c>
      <c r="EL33" s="39">
        <v>2182</v>
      </c>
      <c r="EM33" s="11">
        <f t="shared" si="38"/>
        <v>4.9703872437357628</v>
      </c>
      <c r="EN33" s="33">
        <v>409</v>
      </c>
      <c r="EO33" s="39">
        <v>1903</v>
      </c>
      <c r="EP33" s="11">
        <f t="shared" si="39"/>
        <v>4.6528117359413201</v>
      </c>
    </row>
    <row r="34" spans="2:149">
      <c r="B34">
        <v>15</v>
      </c>
      <c r="C34" s="18" t="s">
        <v>95</v>
      </c>
      <c r="D34" s="28" t="s">
        <v>58</v>
      </c>
      <c r="E34" s="10">
        <v>5</v>
      </c>
      <c r="F34" s="10" t="s">
        <v>24</v>
      </c>
      <c r="G34" s="10">
        <v>30</v>
      </c>
      <c r="H34" s="137">
        <f t="shared" si="0"/>
        <v>755</v>
      </c>
      <c r="I34" s="138">
        <f t="shared" si="1"/>
        <v>2990</v>
      </c>
      <c r="J34" s="149">
        <f t="shared" si="5"/>
        <v>3.9602649006622515</v>
      </c>
      <c r="K34" s="171">
        <f t="shared" si="42"/>
        <v>1489</v>
      </c>
      <c r="L34" s="93">
        <f t="shared" si="43"/>
        <v>5944</v>
      </c>
      <c r="M34" s="178">
        <f t="shared" si="6"/>
        <v>3.9919408999328407</v>
      </c>
      <c r="N34" s="191">
        <f t="shared" si="44"/>
        <v>1070</v>
      </c>
      <c r="O34" s="190">
        <f t="shared" si="7"/>
        <v>4508</v>
      </c>
      <c r="P34" s="192">
        <f t="shared" si="19"/>
        <v>4.2130841121495326</v>
      </c>
      <c r="Q34" s="202">
        <f t="shared" si="20"/>
        <v>481</v>
      </c>
      <c r="R34" s="86">
        <f t="shared" si="21"/>
        <v>2209</v>
      </c>
      <c r="S34" s="198">
        <f t="shared" si="22"/>
        <v>4.5925155925155927</v>
      </c>
      <c r="T34" s="170">
        <v>322</v>
      </c>
      <c r="U34" s="86">
        <v>1537</v>
      </c>
      <c r="V34" s="201">
        <f t="shared" si="23"/>
        <v>4.7732919254658386</v>
      </c>
      <c r="W34" s="170"/>
      <c r="X34" s="86"/>
      <c r="Y34" s="201" t="e">
        <f t="shared" si="2"/>
        <v>#DIV/0!</v>
      </c>
      <c r="Z34" s="170">
        <v>159</v>
      </c>
      <c r="AA34" s="86">
        <v>672</v>
      </c>
      <c r="AB34" s="201">
        <f t="shared" si="49"/>
        <v>4.2264150943396226</v>
      </c>
      <c r="AC34" s="170"/>
      <c r="AD34" s="86"/>
      <c r="AE34" s="201" t="e">
        <f t="shared" si="50"/>
        <v>#DIV/0!</v>
      </c>
      <c r="AF34" s="50"/>
      <c r="AG34" s="50">
        <v>30</v>
      </c>
      <c r="AH34" s="50">
        <v>4.5925155925155927</v>
      </c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28">
        <v>355</v>
      </c>
      <c r="BB34" s="28">
        <v>1368</v>
      </c>
      <c r="BC34" s="193">
        <f t="shared" si="26"/>
        <v>3.8535211267605636</v>
      </c>
      <c r="BD34" s="181">
        <v>205</v>
      </c>
      <c r="BE34" s="28">
        <v>836</v>
      </c>
      <c r="BF34" s="193">
        <f t="shared" si="27"/>
        <v>4.0780487804878049</v>
      </c>
      <c r="BG34" s="181">
        <v>159</v>
      </c>
      <c r="BH34" s="28">
        <v>729</v>
      </c>
      <c r="BI34" s="193">
        <f t="shared" si="51"/>
        <v>4.5849056603773581</v>
      </c>
      <c r="BJ34" s="181">
        <v>39</v>
      </c>
      <c r="BK34" s="28">
        <v>149</v>
      </c>
      <c r="BL34" s="193">
        <f t="shared" si="52"/>
        <v>3.8205128205128207</v>
      </c>
      <c r="BM34" s="181">
        <v>0</v>
      </c>
      <c r="BN34" s="28">
        <v>0</v>
      </c>
      <c r="BO34" s="193"/>
      <c r="BP34" s="181">
        <v>75</v>
      </c>
      <c r="BQ34" s="28">
        <v>363</v>
      </c>
      <c r="BR34" s="193">
        <f t="shared" si="31"/>
        <v>4.84</v>
      </c>
      <c r="BS34" s="181"/>
      <c r="BT34" s="28"/>
      <c r="BU34" s="193" t="e">
        <f t="shared" si="32"/>
        <v>#DIV/0!</v>
      </c>
      <c r="BV34" s="181">
        <v>237</v>
      </c>
      <c r="BW34" s="28">
        <v>1063</v>
      </c>
      <c r="BX34" s="193">
        <f t="shared" si="33"/>
        <v>4.4852320675105481</v>
      </c>
      <c r="BY34" s="196">
        <f t="shared" si="45"/>
        <v>1070</v>
      </c>
      <c r="BZ34" s="93">
        <f t="shared" si="46"/>
        <v>4508</v>
      </c>
      <c r="CA34" s="197">
        <f t="shared" si="47"/>
        <v>4.2130841121495326</v>
      </c>
      <c r="CB34" s="50"/>
      <c r="CT34" s="7"/>
      <c r="CU34" s="26"/>
      <c r="CV34" s="38"/>
      <c r="CW34" s="33">
        <v>92</v>
      </c>
      <c r="CX34" s="39">
        <v>361</v>
      </c>
      <c r="CY34" s="11">
        <f t="shared" si="9"/>
        <v>3.9239130434782608</v>
      </c>
      <c r="CZ34" s="51">
        <v>137</v>
      </c>
      <c r="DA34" s="51">
        <v>507</v>
      </c>
      <c r="DB34" s="57">
        <f t="shared" si="10"/>
        <v>3.7007299270072993</v>
      </c>
      <c r="DC34" s="33">
        <v>44</v>
      </c>
      <c r="DD34" s="39">
        <v>161</v>
      </c>
      <c r="DE34" s="11">
        <f t="shared" si="35"/>
        <v>3.6590909090909092</v>
      </c>
      <c r="DF34" s="6">
        <v>12</v>
      </c>
      <c r="DG34" s="39">
        <v>38</v>
      </c>
      <c r="DH34" s="38">
        <f t="shared" si="11"/>
        <v>3.1666666666666665</v>
      </c>
      <c r="DI34" s="33">
        <v>30</v>
      </c>
      <c r="DJ34" s="39">
        <v>89</v>
      </c>
      <c r="DK34" s="11">
        <f t="shared" si="12"/>
        <v>2.9666666666666668</v>
      </c>
      <c r="DL34" s="6">
        <v>148</v>
      </c>
      <c r="DM34" s="28">
        <v>688</v>
      </c>
      <c r="DN34" s="11">
        <f t="shared" si="13"/>
        <v>4.6486486486486482</v>
      </c>
      <c r="DO34" s="6">
        <v>292</v>
      </c>
      <c r="DP34" s="28">
        <v>1146</v>
      </c>
      <c r="DQ34" s="11">
        <f t="shared" si="14"/>
        <v>3.9246575342465753</v>
      </c>
      <c r="DS34" s="7">
        <v>316</v>
      </c>
      <c r="DT34" s="7">
        <v>1340</v>
      </c>
      <c r="DU34" s="11">
        <f t="shared" si="15"/>
        <v>4.2405063291139244</v>
      </c>
      <c r="DV34" s="6">
        <v>380</v>
      </c>
      <c r="DW34" s="28">
        <v>1347</v>
      </c>
      <c r="DX34" s="11">
        <f t="shared" si="16"/>
        <v>3.5447368421052632</v>
      </c>
      <c r="DY34" s="39">
        <v>278</v>
      </c>
      <c r="DZ34" s="39">
        <v>1100</v>
      </c>
      <c r="EA34" s="38">
        <f t="shared" si="17"/>
        <v>3.9568345323741005</v>
      </c>
      <c r="EB34" s="33">
        <v>39</v>
      </c>
      <c r="EC34" s="39">
        <v>172</v>
      </c>
      <c r="ED34" s="11">
        <f t="shared" si="18"/>
        <v>4.4102564102564106</v>
      </c>
      <c r="EE34" s="39"/>
      <c r="EF34" s="39"/>
      <c r="EG34" s="11" t="s">
        <v>172</v>
      </c>
      <c r="EH34" s="33">
        <v>22</v>
      </c>
      <c r="EI34" s="39">
        <v>62</v>
      </c>
      <c r="EJ34" s="11">
        <f t="shared" si="37"/>
        <v>2.8181818181818183</v>
      </c>
      <c r="EK34" s="33">
        <v>215</v>
      </c>
      <c r="EL34" s="39">
        <v>916</v>
      </c>
      <c r="EM34" s="11">
        <f t="shared" si="38"/>
        <v>4.2604651162790699</v>
      </c>
      <c r="EN34" s="33">
        <v>239</v>
      </c>
      <c r="EO34" s="39">
        <v>1007</v>
      </c>
      <c r="EP34" s="11">
        <f t="shared" si="39"/>
        <v>4.2133891213389125</v>
      </c>
    </row>
    <row r="35" spans="2:149">
      <c r="B35">
        <v>16</v>
      </c>
      <c r="C35" s="18" t="s">
        <v>100</v>
      </c>
      <c r="D35" s="28" t="s">
        <v>33</v>
      </c>
      <c r="E35" s="10">
        <v>11.2</v>
      </c>
      <c r="F35" s="10" t="s">
        <v>48</v>
      </c>
      <c r="G35" s="10">
        <v>32</v>
      </c>
      <c r="H35" s="137">
        <f t="shared" si="0"/>
        <v>1108</v>
      </c>
      <c r="I35" s="138">
        <f t="shared" si="1"/>
        <v>4243</v>
      </c>
      <c r="J35" s="149">
        <f t="shared" si="5"/>
        <v>3.8294223826714799</v>
      </c>
      <c r="K35" s="171">
        <f t="shared" si="42"/>
        <v>2896</v>
      </c>
      <c r="L35" s="93">
        <f t="shared" si="43"/>
        <v>10950</v>
      </c>
      <c r="M35" s="178">
        <f t="shared" si="6"/>
        <v>3.7810773480662982</v>
      </c>
      <c r="N35" s="191">
        <f t="shared" si="44"/>
        <v>2589</v>
      </c>
      <c r="O35" s="190">
        <f t="shared" si="7"/>
        <v>11254</v>
      </c>
      <c r="P35" s="192">
        <f t="shared" si="19"/>
        <v>4.3468520664349173</v>
      </c>
      <c r="Q35" s="202">
        <f t="shared" si="20"/>
        <v>1235</v>
      </c>
      <c r="R35" s="86">
        <f t="shared" si="21"/>
        <v>5616</v>
      </c>
      <c r="S35" s="198">
        <f t="shared" si="22"/>
        <v>4.5473684210526315</v>
      </c>
      <c r="T35" s="170">
        <v>464</v>
      </c>
      <c r="U35" s="86">
        <v>2051</v>
      </c>
      <c r="V35" s="201">
        <f t="shared" si="23"/>
        <v>4.4202586206896548</v>
      </c>
      <c r="W35" s="170">
        <v>363</v>
      </c>
      <c r="X35" s="86">
        <v>1691</v>
      </c>
      <c r="Y35" s="201">
        <f t="shared" si="2"/>
        <v>4.658402203856749</v>
      </c>
      <c r="Z35" s="170">
        <v>299</v>
      </c>
      <c r="AA35" s="86">
        <v>1366</v>
      </c>
      <c r="AB35" s="201">
        <f t="shared" si="49"/>
        <v>4.5685618729096991</v>
      </c>
      <c r="AC35" s="170">
        <v>109</v>
      </c>
      <c r="AD35" s="86">
        <v>508</v>
      </c>
      <c r="AE35" s="201">
        <f t="shared" si="50"/>
        <v>4.6605504587155959</v>
      </c>
      <c r="AF35" s="50"/>
      <c r="AG35" s="50">
        <v>32</v>
      </c>
      <c r="AH35" s="50">
        <v>4.5473684210526315</v>
      </c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28">
        <v>610</v>
      </c>
      <c r="BB35" s="28">
        <v>2398</v>
      </c>
      <c r="BC35" s="193">
        <f t="shared" si="26"/>
        <v>3.9311475409836065</v>
      </c>
      <c r="BD35" s="181">
        <v>359</v>
      </c>
      <c r="BE35" s="28">
        <v>1574</v>
      </c>
      <c r="BF35" s="193">
        <f t="shared" si="27"/>
        <v>4.3844011142061285</v>
      </c>
      <c r="BG35" s="181">
        <v>321</v>
      </c>
      <c r="BH35" s="28">
        <v>1482</v>
      </c>
      <c r="BI35" s="193">
        <f t="shared" si="51"/>
        <v>4.6168224299065423</v>
      </c>
      <c r="BJ35" s="181">
        <v>170</v>
      </c>
      <c r="BK35" s="28">
        <v>745</v>
      </c>
      <c r="BL35" s="193">
        <f t="shared" si="52"/>
        <v>4.382352941176471</v>
      </c>
      <c r="BM35" s="181">
        <v>157</v>
      </c>
      <c r="BN35" s="28">
        <v>663</v>
      </c>
      <c r="BO35" s="193">
        <f t="shared" si="53"/>
        <v>4.2229299363057322</v>
      </c>
      <c r="BP35" s="181">
        <v>151</v>
      </c>
      <c r="BQ35" s="28">
        <v>748</v>
      </c>
      <c r="BR35" s="193">
        <f t="shared" si="31"/>
        <v>4.9536423841059607</v>
      </c>
      <c r="BS35" s="181">
        <v>355</v>
      </c>
      <c r="BT35" s="28">
        <v>1613</v>
      </c>
      <c r="BU35" s="193">
        <f t="shared" si="32"/>
        <v>4.5436619718309856</v>
      </c>
      <c r="BV35" s="181">
        <v>466</v>
      </c>
      <c r="BW35" s="28">
        <v>2031</v>
      </c>
      <c r="BX35" s="193">
        <f t="shared" si="33"/>
        <v>4.3583690987124459</v>
      </c>
      <c r="BY35" s="196">
        <f t="shared" si="45"/>
        <v>2589</v>
      </c>
      <c r="BZ35" s="93">
        <f t="shared" si="46"/>
        <v>11254</v>
      </c>
      <c r="CA35" s="197">
        <f t="shared" si="47"/>
        <v>4.3468520664349173</v>
      </c>
      <c r="CB35" s="50"/>
      <c r="CT35" s="7"/>
      <c r="CU35" s="26"/>
      <c r="CV35" s="38"/>
      <c r="CW35" s="33"/>
      <c r="CX35" s="39"/>
      <c r="CY35" s="11"/>
      <c r="CZ35" s="51"/>
      <c r="DA35" s="51"/>
      <c r="DB35" s="57"/>
      <c r="DC35" s="33"/>
      <c r="DD35" s="39"/>
      <c r="DE35" s="11"/>
      <c r="DF35" s="6">
        <v>58</v>
      </c>
      <c r="DG35" s="39">
        <v>228</v>
      </c>
      <c r="DH35" s="38">
        <f t="shared" si="11"/>
        <v>3.9310344827586206</v>
      </c>
      <c r="DI35" s="33">
        <v>133</v>
      </c>
      <c r="DJ35" s="39">
        <v>578</v>
      </c>
      <c r="DK35" s="11">
        <f t="shared" si="12"/>
        <v>4.3458646616541357</v>
      </c>
      <c r="DL35" s="6">
        <v>381</v>
      </c>
      <c r="DM35" s="7">
        <v>1515</v>
      </c>
      <c r="DN35" s="11">
        <f t="shared" si="13"/>
        <v>3.9763779527559056</v>
      </c>
      <c r="DO35" s="6">
        <v>536</v>
      </c>
      <c r="DP35" s="28">
        <v>1922</v>
      </c>
      <c r="DQ35" s="11">
        <f t="shared" si="14"/>
        <v>3.5858208955223883</v>
      </c>
      <c r="DS35" s="28">
        <v>491</v>
      </c>
      <c r="DT35" s="28">
        <v>1817</v>
      </c>
      <c r="DU35" s="11">
        <f t="shared" si="15"/>
        <v>3.7006109979633401</v>
      </c>
      <c r="DV35" s="6">
        <v>706</v>
      </c>
      <c r="DW35" s="28">
        <v>2141</v>
      </c>
      <c r="DX35" s="11">
        <f t="shared" si="16"/>
        <v>3.0325779036827196</v>
      </c>
      <c r="DY35" s="39">
        <v>540</v>
      </c>
      <c r="DZ35" s="39">
        <v>1919</v>
      </c>
      <c r="EA35" s="38">
        <f t="shared" si="17"/>
        <v>3.5537037037037038</v>
      </c>
      <c r="EB35" s="33">
        <v>129</v>
      </c>
      <c r="EC35" s="39">
        <v>639</v>
      </c>
      <c r="ED35" s="11">
        <f t="shared" si="18"/>
        <v>4.9534883720930232</v>
      </c>
      <c r="EE35" s="39">
        <v>54</v>
      </c>
      <c r="EF35" s="39">
        <v>157</v>
      </c>
      <c r="EG35" s="11">
        <f t="shared" si="36"/>
        <v>2.9074074074074074</v>
      </c>
      <c r="EH35" s="33">
        <v>127</v>
      </c>
      <c r="EI35" s="39">
        <v>567</v>
      </c>
      <c r="EJ35" s="11">
        <f t="shared" si="37"/>
        <v>4.4645669291338583</v>
      </c>
      <c r="EK35" s="33">
        <v>377</v>
      </c>
      <c r="EL35" s="39">
        <v>1650</v>
      </c>
      <c r="EM35" s="11">
        <f t="shared" si="38"/>
        <v>4.3766578249336874</v>
      </c>
      <c r="EN35" s="33">
        <v>472</v>
      </c>
      <c r="EO35" s="39">
        <v>2060</v>
      </c>
      <c r="EP35" s="11">
        <f t="shared" si="39"/>
        <v>4.3644067796610173</v>
      </c>
    </row>
    <row r="36" spans="2:149">
      <c r="B36">
        <v>17</v>
      </c>
      <c r="C36" s="18" t="s">
        <v>150</v>
      </c>
      <c r="D36" s="28" t="s">
        <v>4</v>
      </c>
      <c r="E36" s="10">
        <v>5</v>
      </c>
      <c r="F36" s="10" t="s">
        <v>24</v>
      </c>
      <c r="G36" s="10">
        <v>36</v>
      </c>
      <c r="H36" s="137">
        <f t="shared" si="0"/>
        <v>449</v>
      </c>
      <c r="I36" s="138">
        <f t="shared" si="1"/>
        <v>1653</v>
      </c>
      <c r="J36" s="149">
        <f t="shared" si="5"/>
        <v>3.6815144766146992</v>
      </c>
      <c r="K36" s="171">
        <f t="shared" si="42"/>
        <v>1179</v>
      </c>
      <c r="L36" s="93">
        <f t="shared" si="43"/>
        <v>4095</v>
      </c>
      <c r="M36" s="178">
        <f t="shared" si="6"/>
        <v>3.4732824427480917</v>
      </c>
      <c r="N36" s="191">
        <f t="shared" si="44"/>
        <v>965</v>
      </c>
      <c r="O36" s="190">
        <f t="shared" si="7"/>
        <v>3632</v>
      </c>
      <c r="P36" s="192">
        <f t="shared" si="19"/>
        <v>3.7637305699481867</v>
      </c>
      <c r="Q36" s="202">
        <f t="shared" si="20"/>
        <v>527</v>
      </c>
      <c r="R36" s="86">
        <f t="shared" si="21"/>
        <v>1970</v>
      </c>
      <c r="S36" s="198">
        <f t="shared" si="22"/>
        <v>3.7381404174573056</v>
      </c>
      <c r="T36" s="170">
        <v>190</v>
      </c>
      <c r="U36" s="86">
        <v>715</v>
      </c>
      <c r="V36" s="201">
        <f t="shared" si="23"/>
        <v>3.763157894736842</v>
      </c>
      <c r="W36" s="170">
        <v>184</v>
      </c>
      <c r="X36" s="86">
        <v>700</v>
      </c>
      <c r="Y36" s="201">
        <f t="shared" si="2"/>
        <v>3.8043478260869565</v>
      </c>
      <c r="Z36" s="170">
        <v>110</v>
      </c>
      <c r="AA36" s="86">
        <v>414</v>
      </c>
      <c r="AB36" s="201">
        <f t="shared" si="49"/>
        <v>3.7636363636363637</v>
      </c>
      <c r="AC36" s="170">
        <v>43</v>
      </c>
      <c r="AD36" s="86">
        <v>141</v>
      </c>
      <c r="AE36" s="201">
        <f t="shared" si="50"/>
        <v>3.2790697674418605</v>
      </c>
      <c r="AF36" s="50"/>
      <c r="AG36" s="50">
        <v>36</v>
      </c>
      <c r="AH36" s="50">
        <v>3.7381404174573056</v>
      </c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28">
        <v>242</v>
      </c>
      <c r="BB36" s="28">
        <v>814</v>
      </c>
      <c r="BC36" s="193">
        <f t="shared" si="26"/>
        <v>3.3636363636363638</v>
      </c>
      <c r="BD36" s="181">
        <v>205</v>
      </c>
      <c r="BE36" s="28">
        <v>708</v>
      </c>
      <c r="BF36" s="193">
        <f t="shared" si="27"/>
        <v>3.4536585365853658</v>
      </c>
      <c r="BG36" s="181">
        <v>133</v>
      </c>
      <c r="BH36" s="28">
        <v>714</v>
      </c>
      <c r="BI36" s="193">
        <f t="shared" si="51"/>
        <v>5.3684210526315788</v>
      </c>
      <c r="BJ36" s="181">
        <v>36</v>
      </c>
      <c r="BK36" s="28">
        <v>112</v>
      </c>
      <c r="BL36" s="193">
        <f t="shared" si="52"/>
        <v>3.1111111111111112</v>
      </c>
      <c r="BM36" s="181"/>
      <c r="BN36" s="28"/>
      <c r="BO36" s="193"/>
      <c r="BP36" s="181">
        <v>54</v>
      </c>
      <c r="BQ36" s="28">
        <v>195</v>
      </c>
      <c r="BR36" s="193">
        <f t="shared" si="31"/>
        <v>3.6111111111111112</v>
      </c>
      <c r="BS36" s="181">
        <v>141</v>
      </c>
      <c r="BT36" s="28">
        <v>529</v>
      </c>
      <c r="BU36" s="193">
        <f t="shared" si="32"/>
        <v>3.75177304964539</v>
      </c>
      <c r="BV36" s="181">
        <v>154</v>
      </c>
      <c r="BW36" s="28">
        <v>560</v>
      </c>
      <c r="BX36" s="193">
        <f t="shared" si="33"/>
        <v>3.6363636363636362</v>
      </c>
      <c r="BY36" s="196">
        <f t="shared" si="45"/>
        <v>965</v>
      </c>
      <c r="BZ36" s="93">
        <f t="shared" si="46"/>
        <v>3632</v>
      </c>
      <c r="CA36" s="197">
        <f t="shared" si="47"/>
        <v>3.7637305699481867</v>
      </c>
      <c r="CB36" s="50"/>
      <c r="CT36" s="7"/>
      <c r="CU36" s="26"/>
      <c r="CV36" s="38"/>
      <c r="CW36" s="33"/>
      <c r="CX36" s="39"/>
      <c r="CY36" s="11"/>
      <c r="CZ36" s="51"/>
      <c r="DA36" s="51"/>
      <c r="DB36" s="57"/>
      <c r="DC36" s="33"/>
      <c r="DD36" s="39"/>
      <c r="DE36" s="11"/>
      <c r="DF36" s="6">
        <v>27</v>
      </c>
      <c r="DG36" s="39">
        <v>93</v>
      </c>
      <c r="DH36" s="38">
        <f t="shared" si="11"/>
        <v>3.4444444444444446</v>
      </c>
      <c r="DI36" s="33">
        <v>50</v>
      </c>
      <c r="DJ36" s="39">
        <v>179</v>
      </c>
      <c r="DK36" s="11">
        <f t="shared" si="12"/>
        <v>3.58</v>
      </c>
      <c r="DL36" s="6">
        <v>128</v>
      </c>
      <c r="DM36" s="28">
        <v>499</v>
      </c>
      <c r="DN36" s="11">
        <f t="shared" si="13"/>
        <v>3.8984375</v>
      </c>
      <c r="DO36" s="6">
        <v>244</v>
      </c>
      <c r="DP36" s="28">
        <v>882</v>
      </c>
      <c r="DQ36" s="11">
        <f t="shared" si="14"/>
        <v>3.6147540983606556</v>
      </c>
      <c r="DS36" s="7">
        <v>249</v>
      </c>
      <c r="DT36" s="7">
        <v>924</v>
      </c>
      <c r="DU36" s="11">
        <f t="shared" si="15"/>
        <v>3.7108433734939759</v>
      </c>
      <c r="DV36" s="6">
        <v>217</v>
      </c>
      <c r="DW36" s="28">
        <v>720</v>
      </c>
      <c r="DX36" s="11">
        <f t="shared" si="16"/>
        <v>3.3179723502304146</v>
      </c>
      <c r="DY36" s="39">
        <v>203</v>
      </c>
      <c r="DZ36" s="39">
        <v>711</v>
      </c>
      <c r="EA36" s="38">
        <f t="shared" si="17"/>
        <v>3.5024630541871922</v>
      </c>
      <c r="EB36" s="33">
        <v>47</v>
      </c>
      <c r="EC36" s="39">
        <v>162</v>
      </c>
      <c r="ED36" s="11">
        <f t="shared" si="18"/>
        <v>3.4468085106382977</v>
      </c>
      <c r="EE36" s="39">
        <v>48</v>
      </c>
      <c r="EF36" s="39">
        <v>103</v>
      </c>
      <c r="EG36" s="11">
        <f t="shared" si="36"/>
        <v>2.1458333333333335</v>
      </c>
      <c r="EH36" s="33">
        <v>52</v>
      </c>
      <c r="EI36" s="39">
        <v>179</v>
      </c>
      <c r="EJ36" s="11">
        <f t="shared" si="37"/>
        <v>3.4423076923076925</v>
      </c>
      <c r="EK36" s="33">
        <v>154</v>
      </c>
      <c r="EL36" s="39">
        <v>562</v>
      </c>
      <c r="EM36" s="11">
        <f t="shared" si="38"/>
        <v>3.6493506493506493</v>
      </c>
      <c r="EN36" s="33">
        <v>209</v>
      </c>
      <c r="EO36" s="39">
        <v>734</v>
      </c>
      <c r="EP36" s="11">
        <f t="shared" si="39"/>
        <v>3.5119617224880382</v>
      </c>
    </row>
    <row r="37" spans="2:149">
      <c r="B37">
        <v>18</v>
      </c>
      <c r="C37" s="18"/>
      <c r="D37" s="28"/>
      <c r="E37" s="10"/>
      <c r="F37" s="10"/>
      <c r="G37" s="10"/>
      <c r="H37" s="137">
        <f t="shared" si="0"/>
        <v>1207</v>
      </c>
      <c r="I37" s="138">
        <f t="shared" si="1"/>
        <v>5036</v>
      </c>
      <c r="J37" s="149">
        <f t="shared" si="5"/>
        <v>4.1723280861640433</v>
      </c>
      <c r="K37" s="171">
        <f t="shared" si="42"/>
        <v>2375</v>
      </c>
      <c r="L37" s="93">
        <f t="shared" si="43"/>
        <v>8917</v>
      </c>
      <c r="M37" s="178">
        <f t="shared" si="6"/>
        <v>3.7545263157894735</v>
      </c>
      <c r="N37" s="18"/>
      <c r="O37" s="7"/>
      <c r="P37" s="160"/>
      <c r="Q37" s="202"/>
      <c r="R37" s="86"/>
      <c r="S37" s="198"/>
      <c r="T37" s="170"/>
      <c r="U37" s="86"/>
      <c r="V37" s="201"/>
      <c r="W37" s="170"/>
      <c r="X37" s="86"/>
      <c r="Y37" s="201"/>
      <c r="Z37" s="170"/>
      <c r="AA37" s="86"/>
      <c r="AB37" s="201"/>
      <c r="AC37" s="170"/>
      <c r="AD37" s="86"/>
      <c r="AE37" s="201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28"/>
      <c r="BB37" s="28"/>
      <c r="BC37" s="193" t="s">
        <v>172</v>
      </c>
      <c r="BD37" s="181"/>
      <c r="BE37" s="28"/>
      <c r="BF37" s="193" t="s">
        <v>172</v>
      </c>
      <c r="BG37" s="181"/>
      <c r="BH37" s="28"/>
      <c r="BI37" s="193" t="s">
        <v>172</v>
      </c>
      <c r="BJ37" s="181"/>
      <c r="BK37" s="28"/>
      <c r="BL37" s="193" t="s">
        <v>172</v>
      </c>
      <c r="BM37" s="181"/>
      <c r="BN37" s="28"/>
      <c r="BO37" s="193" t="s">
        <v>172</v>
      </c>
      <c r="BP37" s="181" t="s">
        <v>172</v>
      </c>
      <c r="BQ37" s="28"/>
      <c r="BR37" s="193"/>
      <c r="BS37" s="181"/>
      <c r="BT37" s="28"/>
      <c r="BU37" s="193"/>
      <c r="BV37" s="181"/>
      <c r="BW37" s="28"/>
      <c r="BX37" s="193"/>
      <c r="BY37" s="170"/>
      <c r="BZ37" s="86"/>
      <c r="CA37" s="193"/>
      <c r="CB37" s="50"/>
      <c r="CT37" s="7"/>
      <c r="CU37" s="26"/>
      <c r="CV37" s="143"/>
      <c r="CW37" s="33"/>
      <c r="CX37" s="39"/>
      <c r="CY37" s="11"/>
      <c r="CZ37" s="51"/>
      <c r="DA37" s="51"/>
      <c r="DB37" s="57"/>
      <c r="DC37" s="33"/>
      <c r="DD37" s="39"/>
      <c r="DE37" s="11"/>
      <c r="DF37" s="6"/>
      <c r="DG37" s="39"/>
      <c r="DH37" s="38"/>
      <c r="DI37" s="33"/>
      <c r="DJ37" s="39"/>
      <c r="DK37" s="11"/>
      <c r="DL37" s="6">
        <v>478</v>
      </c>
      <c r="DM37" s="28">
        <v>2107</v>
      </c>
      <c r="DN37" s="11">
        <f t="shared" si="13"/>
        <v>4.4079497907949792</v>
      </c>
      <c r="DO37" s="6">
        <v>729</v>
      </c>
      <c r="DP37" s="28">
        <v>2929</v>
      </c>
      <c r="DQ37" s="11">
        <f t="shared" si="14"/>
        <v>4.017832647462277</v>
      </c>
      <c r="DS37" s="28">
        <v>800</v>
      </c>
      <c r="DT37" s="28">
        <v>3202</v>
      </c>
      <c r="DU37" s="11">
        <f t="shared" si="15"/>
        <v>4.0025000000000004</v>
      </c>
      <c r="DV37" s="6">
        <v>723</v>
      </c>
      <c r="DW37" s="28">
        <v>2441</v>
      </c>
      <c r="DX37" s="11">
        <f t="shared" si="16"/>
        <v>3.376210235131397</v>
      </c>
      <c r="DY37" s="39">
        <v>651</v>
      </c>
      <c r="DZ37" s="39">
        <v>2450</v>
      </c>
      <c r="EA37" s="38" t="s">
        <v>107</v>
      </c>
      <c r="EB37" s="33">
        <v>201</v>
      </c>
      <c r="EC37" s="39">
        <v>824</v>
      </c>
      <c r="ED37" s="11">
        <f t="shared" si="18"/>
        <v>4.099502487562189</v>
      </c>
      <c r="EE37" s="39"/>
      <c r="EF37" s="39"/>
      <c r="EG37" s="11" t="e">
        <f t="shared" si="36"/>
        <v>#DIV/0!</v>
      </c>
      <c r="EH37" s="33"/>
      <c r="EI37" s="39"/>
      <c r="EJ37" s="11" t="e">
        <f t="shared" si="37"/>
        <v>#DIV/0!</v>
      </c>
      <c r="EK37" s="33"/>
      <c r="EL37" s="39"/>
      <c r="EM37" s="11" t="e">
        <f t="shared" si="38"/>
        <v>#DIV/0!</v>
      </c>
      <c r="EN37" s="33"/>
      <c r="EO37" s="39"/>
      <c r="EP37" s="11" t="e">
        <f t="shared" si="39"/>
        <v>#DIV/0!</v>
      </c>
    </row>
    <row r="38" spans="2:149">
      <c r="B38">
        <v>19</v>
      </c>
      <c r="C38" s="18" t="s">
        <v>105</v>
      </c>
      <c r="D38" s="28" t="s">
        <v>57</v>
      </c>
      <c r="E38" s="10">
        <v>5</v>
      </c>
      <c r="F38" s="10" t="s">
        <v>24</v>
      </c>
      <c r="G38" s="10">
        <v>30</v>
      </c>
      <c r="H38" s="137">
        <f t="shared" si="0"/>
        <v>813</v>
      </c>
      <c r="I38" s="138">
        <f t="shared" si="1"/>
        <v>3656</v>
      </c>
      <c r="J38" s="149">
        <f t="shared" si="5"/>
        <v>4.4969249692496929</v>
      </c>
      <c r="K38" s="171">
        <f t="shared" si="42"/>
        <v>1822.001</v>
      </c>
      <c r="L38" s="93">
        <f t="shared" si="43"/>
        <v>7907</v>
      </c>
      <c r="M38" s="178">
        <f t="shared" si="6"/>
        <v>4.3397341713862945</v>
      </c>
      <c r="N38" s="191">
        <f t="shared" ref="N38:O40" si="54">BA38+BD38+BG38+BJ38+BM38+BP38+BS38+BV38</f>
        <v>1421</v>
      </c>
      <c r="O38" s="190">
        <f t="shared" si="54"/>
        <v>6786</v>
      </c>
      <c r="P38" s="192">
        <f t="shared" si="19"/>
        <v>4.7755102040816331</v>
      </c>
      <c r="Q38" s="202">
        <f t="shared" si="20"/>
        <v>817</v>
      </c>
      <c r="R38" s="86">
        <f t="shared" si="21"/>
        <v>4142</v>
      </c>
      <c r="S38" s="198">
        <f t="shared" si="22"/>
        <v>5.0697674418604652</v>
      </c>
      <c r="T38" s="170">
        <v>251</v>
      </c>
      <c r="U38" s="86">
        <v>1300</v>
      </c>
      <c r="V38" s="201">
        <f t="shared" si="23"/>
        <v>5.1792828685258963</v>
      </c>
      <c r="W38" s="170">
        <v>231</v>
      </c>
      <c r="X38" s="86">
        <v>1188</v>
      </c>
      <c r="Y38" s="201">
        <f t="shared" si="2"/>
        <v>5.1428571428571432</v>
      </c>
      <c r="Z38" s="170">
        <v>217</v>
      </c>
      <c r="AA38" s="86">
        <v>1084</v>
      </c>
      <c r="AB38" s="201">
        <f t="shared" ref="AB38:AB39" si="55">AA38/Z38</f>
        <v>4.9953917050691246</v>
      </c>
      <c r="AC38" s="170">
        <v>118</v>
      </c>
      <c r="AD38" s="86">
        <v>570</v>
      </c>
      <c r="AE38" s="201">
        <f t="shared" ref="AE38:AE39" si="56">AD38/AC38</f>
        <v>4.8305084745762707</v>
      </c>
      <c r="AF38" s="50"/>
      <c r="AG38" s="50">
        <v>30</v>
      </c>
      <c r="AH38" s="50">
        <v>5.0697674418604652</v>
      </c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28">
        <v>369</v>
      </c>
      <c r="BB38" s="28">
        <v>1553</v>
      </c>
      <c r="BC38" s="193">
        <f t="shared" si="26"/>
        <v>4.2086720867208669</v>
      </c>
      <c r="BD38" s="181">
        <v>209</v>
      </c>
      <c r="BE38" s="28">
        <v>1047</v>
      </c>
      <c r="BF38" s="193">
        <f t="shared" si="27"/>
        <v>5.0095693779904309</v>
      </c>
      <c r="BG38" s="181">
        <v>196</v>
      </c>
      <c r="BH38" s="28">
        <v>1022</v>
      </c>
      <c r="BI38" s="193">
        <f t="shared" si="51"/>
        <v>5.2142857142857144</v>
      </c>
      <c r="BJ38" s="181">
        <v>109</v>
      </c>
      <c r="BK38" s="28">
        <v>518</v>
      </c>
      <c r="BL38" s="193">
        <f t="shared" si="52"/>
        <v>4.7522935779816518</v>
      </c>
      <c r="BM38" s="181"/>
      <c r="BN38" s="28"/>
      <c r="BO38" s="193"/>
      <c r="BP38" s="181"/>
      <c r="BQ38" s="28"/>
      <c r="BR38" s="193" t="s">
        <v>185</v>
      </c>
      <c r="BS38" s="181">
        <v>288</v>
      </c>
      <c r="BT38" s="28">
        <v>1374</v>
      </c>
      <c r="BU38" s="193">
        <f t="shared" si="32"/>
        <v>4.770833333333333</v>
      </c>
      <c r="BV38" s="181">
        <v>250</v>
      </c>
      <c r="BW38" s="28">
        <v>1272</v>
      </c>
      <c r="BX38" s="193">
        <f t="shared" si="33"/>
        <v>5.0880000000000001</v>
      </c>
      <c r="BY38" s="196">
        <f t="shared" ref="BY38:CA40" si="57">N38</f>
        <v>1421</v>
      </c>
      <c r="BZ38" s="93">
        <f t="shared" si="57"/>
        <v>6786</v>
      </c>
      <c r="CA38" s="197">
        <f t="shared" si="57"/>
        <v>4.7755102040816331</v>
      </c>
      <c r="CB38" s="50"/>
      <c r="CT38" s="7"/>
      <c r="CU38" s="26"/>
      <c r="CV38" s="38"/>
      <c r="CW38" s="33"/>
      <c r="CX38" s="39"/>
      <c r="CY38" s="11"/>
      <c r="CZ38" s="51"/>
      <c r="DA38" s="51"/>
      <c r="DB38" s="57"/>
      <c r="DC38" s="33"/>
      <c r="DD38" s="39"/>
      <c r="DE38" s="11"/>
      <c r="DF38" s="6"/>
      <c r="DG38" s="39"/>
      <c r="DH38" s="38"/>
      <c r="DI38" s="33">
        <v>109</v>
      </c>
      <c r="DJ38" s="39">
        <v>538</v>
      </c>
      <c r="DK38" s="11">
        <f t="shared" si="12"/>
        <v>4.9357798165137616</v>
      </c>
      <c r="DL38" s="6">
        <v>283</v>
      </c>
      <c r="DM38" s="28">
        <v>1337</v>
      </c>
      <c r="DN38" s="11">
        <f t="shared" si="13"/>
        <v>4.7243816254416959</v>
      </c>
      <c r="DO38" s="6">
        <v>421</v>
      </c>
      <c r="DP38" s="28">
        <v>1781</v>
      </c>
      <c r="DQ38" s="11">
        <f t="shared" si="14"/>
        <v>4.2304038004750595</v>
      </c>
      <c r="DS38" s="7">
        <v>398</v>
      </c>
      <c r="DT38" s="7">
        <v>1765</v>
      </c>
      <c r="DU38" s="11">
        <f t="shared" si="15"/>
        <v>4.4346733668341711</v>
      </c>
      <c r="DV38" s="6">
        <v>512</v>
      </c>
      <c r="DW38" s="28">
        <v>1914</v>
      </c>
      <c r="DX38" s="11">
        <f t="shared" si="16"/>
        <v>3.73828125</v>
      </c>
      <c r="DY38" s="39">
        <v>345</v>
      </c>
      <c r="DZ38" s="39">
        <v>1429</v>
      </c>
      <c r="EA38" s="38">
        <f t="shared" si="17"/>
        <v>4.1420289855072463</v>
      </c>
      <c r="EB38" s="33">
        <v>106</v>
      </c>
      <c r="EC38" s="39">
        <v>474</v>
      </c>
      <c r="ED38" s="11">
        <f t="shared" si="18"/>
        <v>4.4716981132075473</v>
      </c>
      <c r="EE38" s="39">
        <v>1E-3</v>
      </c>
      <c r="EF38" s="39">
        <v>0</v>
      </c>
      <c r="EG38" s="11">
        <f t="shared" si="36"/>
        <v>0</v>
      </c>
      <c r="EH38" s="33">
        <v>69</v>
      </c>
      <c r="EI38" s="39">
        <v>193</v>
      </c>
      <c r="EJ38" s="11">
        <f t="shared" si="37"/>
        <v>2.7971014492753623</v>
      </c>
      <c r="EK38" s="33">
        <v>179</v>
      </c>
      <c r="EL38" s="39">
        <v>840</v>
      </c>
      <c r="EM38" s="11">
        <f t="shared" si="38"/>
        <v>4.6927374301675977</v>
      </c>
      <c r="EN38" s="33">
        <v>213</v>
      </c>
      <c r="EO38" s="39">
        <v>1292</v>
      </c>
      <c r="EP38" s="11">
        <f t="shared" si="39"/>
        <v>6.065727699530516</v>
      </c>
    </row>
    <row r="39" spans="2:149">
      <c r="B39">
        <v>20</v>
      </c>
      <c r="C39" s="37" t="s">
        <v>137</v>
      </c>
      <c r="D39" s="28" t="s">
        <v>23</v>
      </c>
      <c r="E39" s="26">
        <v>7.5</v>
      </c>
      <c r="F39" s="26" t="s">
        <v>48</v>
      </c>
      <c r="G39" s="26">
        <v>28</v>
      </c>
      <c r="H39" s="137">
        <f t="shared" si="0"/>
        <v>878</v>
      </c>
      <c r="I39" s="138">
        <f t="shared" si="1"/>
        <v>3588</v>
      </c>
      <c r="J39" s="149">
        <f t="shared" si="5"/>
        <v>4.0865603644646926</v>
      </c>
      <c r="K39" s="171">
        <f t="shared" si="42"/>
        <v>2233</v>
      </c>
      <c r="L39" s="93">
        <f t="shared" si="43"/>
        <v>9357</v>
      </c>
      <c r="M39" s="178">
        <f t="shared" si="6"/>
        <v>4.1903269144648458</v>
      </c>
      <c r="N39" s="191">
        <f t="shared" si="54"/>
        <v>2011</v>
      </c>
      <c r="O39" s="190">
        <f t="shared" si="54"/>
        <v>8731</v>
      </c>
      <c r="P39" s="192">
        <f t="shared" si="19"/>
        <v>4.3416210840377918</v>
      </c>
      <c r="Q39" s="202">
        <f t="shared" si="20"/>
        <v>957</v>
      </c>
      <c r="R39" s="86">
        <f t="shared" si="21"/>
        <v>4201</v>
      </c>
      <c r="S39" s="198">
        <f t="shared" si="22"/>
        <v>4.3897596656217344</v>
      </c>
      <c r="T39" s="170">
        <v>307</v>
      </c>
      <c r="U39" s="86">
        <v>1397</v>
      </c>
      <c r="V39" s="201">
        <f t="shared" si="23"/>
        <v>4.550488599348534</v>
      </c>
      <c r="W39" s="170">
        <v>267</v>
      </c>
      <c r="X39" s="86">
        <v>1208</v>
      </c>
      <c r="Y39" s="201">
        <f t="shared" si="2"/>
        <v>4.5243445692883899</v>
      </c>
      <c r="Z39" s="170">
        <v>269</v>
      </c>
      <c r="AA39" s="86">
        <v>1206</v>
      </c>
      <c r="AB39" s="201">
        <f t="shared" si="55"/>
        <v>4.4832713754646836</v>
      </c>
      <c r="AC39" s="170">
        <v>114</v>
      </c>
      <c r="AD39" s="86">
        <v>390</v>
      </c>
      <c r="AE39" s="201">
        <f t="shared" si="56"/>
        <v>3.4210526315789473</v>
      </c>
      <c r="AF39" s="50"/>
      <c r="AG39" s="50">
        <v>28</v>
      </c>
      <c r="AH39" s="50">
        <v>4.3897596656217344</v>
      </c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28">
        <v>409</v>
      </c>
      <c r="BB39" s="28">
        <v>1751</v>
      </c>
      <c r="BC39" s="193">
        <f t="shared" si="26"/>
        <v>4.2811735941320297</v>
      </c>
      <c r="BD39" s="181">
        <v>262</v>
      </c>
      <c r="BE39" s="28">
        <v>1220</v>
      </c>
      <c r="BF39" s="193">
        <f t="shared" si="27"/>
        <v>4.656488549618321</v>
      </c>
      <c r="BG39" s="181">
        <v>232</v>
      </c>
      <c r="BH39" s="28">
        <v>1143</v>
      </c>
      <c r="BI39" s="193">
        <f t="shared" si="51"/>
        <v>4.9267241379310347</v>
      </c>
      <c r="BJ39" s="181">
        <v>153</v>
      </c>
      <c r="BK39" s="28">
        <v>694</v>
      </c>
      <c r="BL39" s="193">
        <f t="shared" si="52"/>
        <v>4.5359477124183005</v>
      </c>
      <c r="BM39" s="181">
        <v>180</v>
      </c>
      <c r="BN39" s="28">
        <v>435</v>
      </c>
      <c r="BO39" s="193">
        <f t="shared" ref="BO39:BR69" si="58">+BN39/BM39</f>
        <v>2.4166666666666665</v>
      </c>
      <c r="BP39" s="181">
        <v>160</v>
      </c>
      <c r="BQ39" s="28">
        <v>640</v>
      </c>
      <c r="BR39" s="193">
        <f t="shared" si="31"/>
        <v>4</v>
      </c>
      <c r="BS39" s="181">
        <v>281</v>
      </c>
      <c r="BT39" s="28">
        <v>1312</v>
      </c>
      <c r="BU39" s="193">
        <f t="shared" ref="BU39:BX51" si="59">BT39/BS39</f>
        <v>4.6690391459074734</v>
      </c>
      <c r="BV39" s="181">
        <v>334</v>
      </c>
      <c r="BW39" s="28">
        <v>1536</v>
      </c>
      <c r="BX39" s="193">
        <f t="shared" si="33"/>
        <v>4.5988023952095807</v>
      </c>
      <c r="BY39" s="196">
        <f t="shared" si="57"/>
        <v>2011</v>
      </c>
      <c r="BZ39" s="93">
        <f t="shared" si="57"/>
        <v>8731</v>
      </c>
      <c r="CA39" s="197">
        <f t="shared" si="57"/>
        <v>4.3416210840377918</v>
      </c>
      <c r="CB39" s="50"/>
      <c r="CW39" s="6"/>
      <c r="CX39" s="7"/>
      <c r="CY39" s="8"/>
      <c r="DI39" s="6"/>
      <c r="DJ39" s="7"/>
      <c r="DK39" s="8"/>
      <c r="DL39" s="6">
        <v>375</v>
      </c>
      <c r="DM39" s="7">
        <v>1701</v>
      </c>
      <c r="DN39" s="11">
        <f t="shared" si="13"/>
        <v>4.5359999999999996</v>
      </c>
      <c r="DO39" s="6">
        <v>503</v>
      </c>
      <c r="DP39" s="28">
        <v>1887</v>
      </c>
      <c r="DQ39" s="11">
        <f t="shared" si="14"/>
        <v>3.7514910536779325</v>
      </c>
      <c r="DS39" s="28">
        <v>371</v>
      </c>
      <c r="DT39" s="28">
        <v>1524</v>
      </c>
      <c r="DU39" s="11">
        <f t="shared" si="15"/>
        <v>4.1078167115902966</v>
      </c>
      <c r="DV39" s="6">
        <v>617</v>
      </c>
      <c r="DW39" s="28">
        <v>2341</v>
      </c>
      <c r="DX39" s="11">
        <f t="shared" si="16"/>
        <v>3.794165316045381</v>
      </c>
      <c r="DY39" s="39">
        <v>409</v>
      </c>
      <c r="DZ39" s="39">
        <v>1755</v>
      </c>
      <c r="EA39" s="38">
        <f t="shared" si="17"/>
        <v>4.2909535452322736</v>
      </c>
      <c r="EB39" s="33">
        <v>103</v>
      </c>
      <c r="EC39" s="39">
        <v>519</v>
      </c>
      <c r="ED39" s="11">
        <f t="shared" si="18"/>
        <v>5.0388349514563107</v>
      </c>
      <c r="EE39" s="39">
        <v>82</v>
      </c>
      <c r="EF39" s="39">
        <v>150</v>
      </c>
      <c r="EG39" s="11">
        <f t="shared" si="36"/>
        <v>1.8292682926829269</v>
      </c>
      <c r="EH39" s="33">
        <v>98</v>
      </c>
      <c r="EI39" s="39">
        <v>459</v>
      </c>
      <c r="EJ39" s="11">
        <f t="shared" si="37"/>
        <v>4.6836734693877551</v>
      </c>
      <c r="EK39" s="33">
        <v>257</v>
      </c>
      <c r="EL39" s="39">
        <v>1250</v>
      </c>
      <c r="EM39" s="11">
        <f t="shared" si="38"/>
        <v>4.863813229571984</v>
      </c>
      <c r="EN39" s="33">
        <v>296</v>
      </c>
      <c r="EO39" s="39">
        <v>1359</v>
      </c>
      <c r="EP39" s="11">
        <f t="shared" si="39"/>
        <v>4.5912162162162158</v>
      </c>
    </row>
    <row r="40" spans="2:149">
      <c r="B40">
        <v>21</v>
      </c>
      <c r="C40" s="18" t="s">
        <v>112</v>
      </c>
      <c r="D40" s="28" t="s">
        <v>113</v>
      </c>
      <c r="E40" s="10">
        <v>5</v>
      </c>
      <c r="F40" s="10" t="s">
        <v>24</v>
      </c>
      <c r="G40" s="10">
        <v>33</v>
      </c>
      <c r="H40" s="137">
        <f t="shared" si="0"/>
        <v>874</v>
      </c>
      <c r="I40" s="138">
        <f t="shared" si="1"/>
        <v>3598</v>
      </c>
      <c r="J40" s="149">
        <f t="shared" si="5"/>
        <v>4.1167048054919908</v>
      </c>
      <c r="K40" s="171">
        <f t="shared" si="42"/>
        <v>2129</v>
      </c>
      <c r="L40" s="93">
        <f t="shared" si="43"/>
        <v>7848</v>
      </c>
      <c r="M40" s="178">
        <f t="shared" si="6"/>
        <v>3.6862376702677313</v>
      </c>
      <c r="N40" s="18">
        <f t="shared" si="54"/>
        <v>807</v>
      </c>
      <c r="O40" s="7">
        <f t="shared" si="54"/>
        <v>3087</v>
      </c>
      <c r="P40" s="160">
        <f t="shared" si="19"/>
        <v>3.8252788104089221</v>
      </c>
      <c r="Q40" s="202">
        <f t="shared" si="20"/>
        <v>0</v>
      </c>
      <c r="R40" s="86">
        <f t="shared" si="21"/>
        <v>0</v>
      </c>
      <c r="S40" s="198"/>
      <c r="T40" s="170"/>
      <c r="U40" s="86"/>
      <c r="V40" s="201"/>
      <c r="W40" s="170"/>
      <c r="X40" s="86"/>
      <c r="Y40" s="201"/>
      <c r="Z40" s="170"/>
      <c r="AA40" s="86"/>
      <c r="AB40" s="201"/>
      <c r="AC40" s="170"/>
      <c r="AD40" s="86"/>
      <c r="AE40" s="201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28">
        <v>341</v>
      </c>
      <c r="BB40" s="28">
        <v>1238</v>
      </c>
      <c r="BC40" s="193">
        <f t="shared" si="26"/>
        <v>3.6304985337243401</v>
      </c>
      <c r="BD40" s="181"/>
      <c r="BE40" s="28"/>
      <c r="BF40" s="193" t="e">
        <f t="shared" si="27"/>
        <v>#DIV/0!</v>
      </c>
      <c r="BG40" s="181">
        <v>466</v>
      </c>
      <c r="BH40" s="28">
        <v>1849</v>
      </c>
      <c r="BI40" s="193">
        <f t="shared" si="51"/>
        <v>3.9678111587982832</v>
      </c>
      <c r="BJ40" s="181"/>
      <c r="BK40" s="28"/>
      <c r="BL40" s="193" t="e">
        <f t="shared" si="52"/>
        <v>#DIV/0!</v>
      </c>
      <c r="BM40" s="181"/>
      <c r="BN40" s="28"/>
      <c r="BO40" s="193" t="e">
        <f t="shared" si="58"/>
        <v>#DIV/0!</v>
      </c>
      <c r="BP40" s="181"/>
      <c r="BQ40" s="28"/>
      <c r="BR40" s="193" t="e">
        <f t="shared" si="31"/>
        <v>#DIV/0!</v>
      </c>
      <c r="BS40" s="181"/>
      <c r="BT40" s="28"/>
      <c r="BU40" s="193" t="e">
        <f t="shared" si="59"/>
        <v>#DIV/0!</v>
      </c>
      <c r="BV40" s="181"/>
      <c r="BW40" s="28"/>
      <c r="BX40" s="193"/>
      <c r="BY40" s="170">
        <f t="shared" si="57"/>
        <v>807</v>
      </c>
      <c r="BZ40" s="86">
        <f t="shared" si="57"/>
        <v>3087</v>
      </c>
      <c r="CA40" s="193">
        <f t="shared" si="57"/>
        <v>3.8252788104089221</v>
      </c>
      <c r="CB40" s="50"/>
      <c r="CT40" s="7"/>
      <c r="CU40" s="26"/>
      <c r="CV40" s="38"/>
      <c r="CW40" s="33"/>
      <c r="CX40" s="39"/>
      <c r="CY40" s="11"/>
      <c r="CZ40" s="51"/>
      <c r="DA40" s="51"/>
      <c r="DB40" s="57"/>
      <c r="DC40" s="33"/>
      <c r="DD40" s="39"/>
      <c r="DE40" s="11"/>
      <c r="DF40" s="6"/>
      <c r="DG40" s="39"/>
      <c r="DH40" s="38"/>
      <c r="DI40" s="33">
        <v>106</v>
      </c>
      <c r="DJ40" s="39">
        <v>510</v>
      </c>
      <c r="DK40" s="11">
        <f t="shared" si="12"/>
        <v>4.8113207547169807</v>
      </c>
      <c r="DL40" s="6">
        <v>356</v>
      </c>
      <c r="DM40" s="28">
        <v>1522</v>
      </c>
      <c r="DN40" s="11">
        <f t="shared" si="13"/>
        <v>4.2752808988764048</v>
      </c>
      <c r="DO40" s="6">
        <v>412</v>
      </c>
      <c r="DP40" s="28">
        <v>1566</v>
      </c>
      <c r="DQ40" s="11">
        <f t="shared" si="14"/>
        <v>3.8009708737864076</v>
      </c>
      <c r="DS40" s="28">
        <v>326</v>
      </c>
      <c r="DT40" s="28">
        <v>1318</v>
      </c>
      <c r="DU40" s="11">
        <f t="shared" si="15"/>
        <v>4.0429447852760738</v>
      </c>
      <c r="DV40" s="6">
        <v>523</v>
      </c>
      <c r="DW40" s="28">
        <v>1613</v>
      </c>
      <c r="DX40" s="11">
        <f t="shared" si="16"/>
        <v>3.084130019120459</v>
      </c>
      <c r="DY40" s="39">
        <v>460</v>
      </c>
      <c r="DZ40" s="39">
        <v>1646</v>
      </c>
      <c r="EA40" s="38">
        <f t="shared" si="17"/>
        <v>3.5782608695652174</v>
      </c>
      <c r="EB40" s="33">
        <v>99</v>
      </c>
      <c r="EC40" s="39">
        <v>416</v>
      </c>
      <c r="ED40" s="11">
        <f t="shared" si="18"/>
        <v>4.2020202020202024</v>
      </c>
      <c r="EE40" s="39">
        <v>36</v>
      </c>
      <c r="EF40" s="39">
        <v>231</v>
      </c>
      <c r="EG40" s="11">
        <f t="shared" si="36"/>
        <v>6.416666666666667</v>
      </c>
      <c r="EH40" s="33">
        <v>114</v>
      </c>
      <c r="EI40" s="39">
        <v>454</v>
      </c>
      <c r="EJ40" s="11">
        <f t="shared" si="37"/>
        <v>3.9824561403508771</v>
      </c>
      <c r="EK40" s="33">
        <v>280</v>
      </c>
      <c r="EL40" s="39">
        <v>1116</v>
      </c>
      <c r="EM40" s="11">
        <f t="shared" si="38"/>
        <v>3.9857142857142858</v>
      </c>
      <c r="EN40" s="33">
        <v>291</v>
      </c>
      <c r="EO40" s="39">
        <v>1054</v>
      </c>
      <c r="EP40" s="11">
        <f t="shared" si="39"/>
        <v>3.6219931271477663</v>
      </c>
    </row>
    <row r="41" spans="2:149">
      <c r="B41">
        <v>22</v>
      </c>
      <c r="C41" s="18" t="s">
        <v>151</v>
      </c>
      <c r="D41" s="28" t="s">
        <v>23</v>
      </c>
      <c r="E41" s="10">
        <v>5</v>
      </c>
      <c r="F41" s="10" t="s">
        <v>24</v>
      </c>
      <c r="G41" s="10">
        <v>28</v>
      </c>
      <c r="H41" s="137">
        <f t="shared" ref="H41:H69" si="60">+SUM(CW41,CZ41,DC41,DF41,DI41,DL41,DO41,DR41)</f>
        <v>513</v>
      </c>
      <c r="I41" s="138">
        <f t="shared" ref="I41:I69" si="61">+SUM(CX41,DA41,DD41,DG41,DJ41,DM41,DP41,DS41)</f>
        <v>2250</v>
      </c>
      <c r="J41" s="149">
        <f t="shared" si="5"/>
        <v>4.3859649122807021</v>
      </c>
      <c r="K41" s="171">
        <f t="shared" ref="K41:K60" si="62">DV41+DY41+EB41+EE41+EH41+EK41+EN41+EQ41</f>
        <v>1069.001</v>
      </c>
      <c r="L41" s="93">
        <f t="shared" ref="L41:L60" si="63">+DW41+DZ41+EC41+EF41+EI41+EL41+EO41+ER41</f>
        <v>4697</v>
      </c>
      <c r="M41" s="178">
        <f t="shared" si="6"/>
        <v>4.3938218953957948</v>
      </c>
      <c r="N41" s="191">
        <f t="shared" ref="N41:N67" si="64">BD41+BG41+BJ41+BM41+BP41+BS41+BV41+BY41</f>
        <v>966</v>
      </c>
      <c r="O41" s="190">
        <f t="shared" ref="O41:O67" si="65">BE41+BH41+BK41+BN41+BQ41+BT41+BW41+BZ41</f>
        <v>4072</v>
      </c>
      <c r="P41" s="192">
        <f t="shared" si="19"/>
        <v>4.2153209109730847</v>
      </c>
      <c r="Q41" s="202">
        <f t="shared" si="20"/>
        <v>316</v>
      </c>
      <c r="R41" s="86">
        <f t="shared" si="21"/>
        <v>1314</v>
      </c>
      <c r="S41" s="198">
        <f t="shared" si="22"/>
        <v>4.1582278481012658</v>
      </c>
      <c r="T41" s="170">
        <v>159</v>
      </c>
      <c r="U41" s="86">
        <v>680</v>
      </c>
      <c r="V41" s="201">
        <f t="shared" si="23"/>
        <v>4.2767295597484276</v>
      </c>
      <c r="W41" s="170">
        <v>103</v>
      </c>
      <c r="X41" s="86">
        <v>452</v>
      </c>
      <c r="Y41" s="201">
        <f t="shared" si="2"/>
        <v>4.3883495145631066</v>
      </c>
      <c r="Z41" s="170">
        <v>45</v>
      </c>
      <c r="AA41" s="86">
        <v>182</v>
      </c>
      <c r="AB41" s="201">
        <f t="shared" ref="AB41:AB43" si="66">AA41/Z41</f>
        <v>4.0444444444444443</v>
      </c>
      <c r="AC41" s="170">
        <v>9</v>
      </c>
      <c r="AD41" s="86">
        <v>0</v>
      </c>
      <c r="AE41" s="201">
        <f t="shared" ref="AE41:AE43" si="67">AD41/AC41</f>
        <v>0</v>
      </c>
      <c r="AF41" s="50"/>
      <c r="AG41" s="10">
        <v>28</v>
      </c>
      <c r="AH41" s="50">
        <v>4.1582278481012658</v>
      </c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28">
        <v>219</v>
      </c>
      <c r="BE41" s="28">
        <v>898</v>
      </c>
      <c r="BF41" s="193">
        <f t="shared" si="26"/>
        <v>4.1004566210045663</v>
      </c>
      <c r="BG41" s="181">
        <v>105</v>
      </c>
      <c r="BH41" s="28">
        <v>468</v>
      </c>
      <c r="BI41" s="193">
        <f t="shared" si="27"/>
        <v>4.4571428571428573</v>
      </c>
      <c r="BJ41" s="181">
        <v>65</v>
      </c>
      <c r="BK41" s="28">
        <v>285</v>
      </c>
      <c r="BL41" s="193">
        <f t="shared" si="51"/>
        <v>4.384615384615385</v>
      </c>
      <c r="BM41" s="181">
        <v>10</v>
      </c>
      <c r="BN41" s="28">
        <v>40</v>
      </c>
      <c r="BO41" s="193">
        <f t="shared" si="52"/>
        <v>4</v>
      </c>
      <c r="BP41" s="181">
        <v>187</v>
      </c>
      <c r="BQ41" s="28">
        <v>629</v>
      </c>
      <c r="BR41" s="193">
        <f t="shared" si="58"/>
        <v>3.3636363636363638</v>
      </c>
      <c r="BS41" s="181">
        <v>54</v>
      </c>
      <c r="BT41" s="28">
        <v>237</v>
      </c>
      <c r="BU41" s="193">
        <f t="shared" si="31"/>
        <v>4.3888888888888893</v>
      </c>
      <c r="BV41" s="181">
        <v>146</v>
      </c>
      <c r="BW41" s="28">
        <v>685</v>
      </c>
      <c r="BX41" s="193">
        <f t="shared" si="59"/>
        <v>4.6917808219178081</v>
      </c>
      <c r="BY41" s="181">
        <v>180</v>
      </c>
      <c r="BZ41" s="28">
        <v>830</v>
      </c>
      <c r="CA41" s="193">
        <f t="shared" si="33"/>
        <v>4.6111111111111107</v>
      </c>
      <c r="CB41" s="196">
        <f t="shared" ref="CB41:CB53" si="68">N41</f>
        <v>966</v>
      </c>
      <c r="CC41" s="93">
        <f t="shared" ref="CC41:CC53" si="69">O41</f>
        <v>4072</v>
      </c>
      <c r="CD41" s="197">
        <f t="shared" ref="CD41:CD53" si="70">P41</f>
        <v>4.2153209109730847</v>
      </c>
      <c r="CE41" s="50"/>
      <c r="CW41" s="7"/>
      <c r="CX41" s="26"/>
      <c r="CY41" s="38"/>
      <c r="CZ41" s="33"/>
      <c r="DA41" s="39"/>
      <c r="DB41" s="11"/>
      <c r="DC41" s="51"/>
      <c r="DD41" s="51"/>
      <c r="DE41" s="57"/>
      <c r="DF41" s="33"/>
      <c r="DG41" s="39"/>
      <c r="DH41" s="11"/>
      <c r="DI41" s="6"/>
      <c r="DJ41" s="39"/>
      <c r="DK41" s="38"/>
      <c r="DL41" s="33">
        <v>57</v>
      </c>
      <c r="DM41" s="39">
        <v>254</v>
      </c>
      <c r="DN41" s="11">
        <f t="shared" si="12"/>
        <v>4.4561403508771926</v>
      </c>
      <c r="DO41" s="6">
        <v>210</v>
      </c>
      <c r="DP41" s="7">
        <v>940</v>
      </c>
      <c r="DQ41" s="11">
        <f t="shared" si="13"/>
        <v>4.4761904761904763</v>
      </c>
      <c r="DR41" s="6">
        <v>246</v>
      </c>
      <c r="DS41" s="28">
        <v>1056</v>
      </c>
      <c r="DT41" s="11">
        <f t="shared" si="14"/>
        <v>4.2926829268292686</v>
      </c>
      <c r="DV41" s="7">
        <v>244</v>
      </c>
      <c r="DW41" s="7">
        <v>1124</v>
      </c>
      <c r="DX41" s="11">
        <f t="shared" si="15"/>
        <v>4.6065573770491799</v>
      </c>
      <c r="DY41" s="6">
        <v>259</v>
      </c>
      <c r="DZ41" s="28">
        <v>1015</v>
      </c>
      <c r="EA41" s="11">
        <f t="shared" si="16"/>
        <v>3.9189189189189189</v>
      </c>
      <c r="EB41" s="39">
        <v>174</v>
      </c>
      <c r="EC41" s="39">
        <v>704</v>
      </c>
      <c r="ED41" s="38">
        <f t="shared" si="17"/>
        <v>4.0459770114942533</v>
      </c>
      <c r="EE41" s="33">
        <v>20</v>
      </c>
      <c r="EF41" s="39">
        <v>84</v>
      </c>
      <c r="EG41" s="11">
        <f t="shared" si="18"/>
        <v>4.2</v>
      </c>
      <c r="EH41" s="39">
        <v>1E-3</v>
      </c>
      <c r="EI41" s="39">
        <v>0</v>
      </c>
      <c r="EJ41" s="11">
        <f t="shared" si="36"/>
        <v>0</v>
      </c>
      <c r="EK41" s="33">
        <v>7</v>
      </c>
      <c r="EL41" s="39">
        <v>30</v>
      </c>
      <c r="EM41" s="11">
        <f t="shared" si="37"/>
        <v>4.2857142857142856</v>
      </c>
      <c r="EN41" s="33">
        <v>192</v>
      </c>
      <c r="EO41" s="39">
        <v>890</v>
      </c>
      <c r="EP41" s="11">
        <f t="shared" si="38"/>
        <v>4.635416666666667</v>
      </c>
      <c r="EQ41" s="33">
        <v>173</v>
      </c>
      <c r="ER41" s="39">
        <v>850</v>
      </c>
      <c r="ES41" s="11">
        <f t="shared" si="39"/>
        <v>4.9132947976878611</v>
      </c>
    </row>
    <row r="42" spans="2:149">
      <c r="B42">
        <v>23</v>
      </c>
      <c r="C42" s="18" t="s">
        <v>142</v>
      </c>
      <c r="D42" s="28" t="s">
        <v>139</v>
      </c>
      <c r="E42" s="10">
        <v>10</v>
      </c>
      <c r="F42" s="10" t="s">
        <v>24</v>
      </c>
      <c r="G42" s="10">
        <v>35</v>
      </c>
      <c r="H42" s="137">
        <f>+SUM(CW42,CZ42,DC42,DF42,DI42,DL42,DO42,DR42)</f>
        <v>1323</v>
      </c>
      <c r="I42" s="138">
        <f>+SUM(CX42,DA42,DD42,DG42,DJ42,DM42,DP42,DS42)</f>
        <v>5430</v>
      </c>
      <c r="J42" s="149">
        <f>+I42/H42</f>
        <v>4.104308390022676</v>
      </c>
      <c r="K42" s="171">
        <f t="shared" si="62"/>
        <v>3728</v>
      </c>
      <c r="L42" s="93">
        <f t="shared" si="63"/>
        <v>15103</v>
      </c>
      <c r="M42" s="178">
        <f>+L42/K42</f>
        <v>4.0512339055793989</v>
      </c>
      <c r="N42" s="191">
        <f t="shared" si="64"/>
        <v>3523</v>
      </c>
      <c r="O42" s="190">
        <f t="shared" si="65"/>
        <v>15519</v>
      </c>
      <c r="P42" s="192">
        <f t="shared" si="19"/>
        <v>4.4050525120635822</v>
      </c>
      <c r="Q42" s="202">
        <f t="shared" si="20"/>
        <v>1766</v>
      </c>
      <c r="R42" s="86">
        <f t="shared" si="21"/>
        <v>8298</v>
      </c>
      <c r="S42" s="198">
        <f t="shared" si="22"/>
        <v>4.6987542468856169</v>
      </c>
      <c r="T42" s="170">
        <v>640</v>
      </c>
      <c r="U42" s="86">
        <v>2868</v>
      </c>
      <c r="V42" s="201">
        <f t="shared" si="23"/>
        <v>4.4812500000000002</v>
      </c>
      <c r="W42" s="170">
        <v>547</v>
      </c>
      <c r="X42" s="86">
        <v>2562</v>
      </c>
      <c r="Y42" s="201">
        <f t="shared" si="2"/>
        <v>4.6837294332723944</v>
      </c>
      <c r="Z42" s="170">
        <v>449</v>
      </c>
      <c r="AA42" s="86">
        <v>2177</v>
      </c>
      <c r="AB42" s="201">
        <f t="shared" si="66"/>
        <v>4.8485523385300668</v>
      </c>
      <c r="AC42" s="170">
        <v>130</v>
      </c>
      <c r="AD42" s="86">
        <v>691</v>
      </c>
      <c r="AE42" s="201">
        <f t="shared" si="67"/>
        <v>5.3153846153846152</v>
      </c>
      <c r="AF42" s="50"/>
      <c r="AG42" s="10">
        <v>35</v>
      </c>
      <c r="AH42" s="50">
        <v>4.6987542468856169</v>
      </c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28">
        <v>1006</v>
      </c>
      <c r="BE42" s="28">
        <v>3836</v>
      </c>
      <c r="BF42" s="193">
        <f t="shared" si="26"/>
        <v>3.8131212723658052</v>
      </c>
      <c r="BG42" s="181">
        <v>495</v>
      </c>
      <c r="BH42" s="28">
        <v>2091</v>
      </c>
      <c r="BI42" s="193">
        <f t="shared" si="27"/>
        <v>4.2242424242424246</v>
      </c>
      <c r="BJ42" s="181">
        <v>392</v>
      </c>
      <c r="BK42" s="28">
        <v>1872</v>
      </c>
      <c r="BL42" s="193">
        <f t="shared" si="51"/>
        <v>4.7755102040816331</v>
      </c>
      <c r="BM42" s="181">
        <v>181</v>
      </c>
      <c r="BN42" s="28">
        <v>876</v>
      </c>
      <c r="BO42" s="193">
        <f t="shared" si="52"/>
        <v>4.8397790055248615</v>
      </c>
      <c r="BP42" s="181">
        <v>148</v>
      </c>
      <c r="BQ42" s="28">
        <v>810</v>
      </c>
      <c r="BR42" s="193">
        <f t="shared" si="58"/>
        <v>5.4729729729729728</v>
      </c>
      <c r="BS42" s="181">
        <v>179</v>
      </c>
      <c r="BT42" s="28">
        <v>975</v>
      </c>
      <c r="BU42" s="193">
        <f t="shared" si="31"/>
        <v>5.4469273743016764</v>
      </c>
      <c r="BV42" s="181">
        <v>500</v>
      </c>
      <c r="BW42" s="28">
        <v>2233</v>
      </c>
      <c r="BX42" s="193">
        <f t="shared" si="59"/>
        <v>4.4660000000000002</v>
      </c>
      <c r="BY42" s="181">
        <v>622</v>
      </c>
      <c r="BZ42" s="28">
        <v>2826</v>
      </c>
      <c r="CA42" s="193">
        <f t="shared" si="33"/>
        <v>4.543408360128617</v>
      </c>
      <c r="CB42" s="196">
        <f t="shared" si="68"/>
        <v>3523</v>
      </c>
      <c r="CC42" s="93">
        <f t="shared" si="69"/>
        <v>15519</v>
      </c>
      <c r="CD42" s="197">
        <f t="shared" si="70"/>
        <v>4.4050525120635822</v>
      </c>
      <c r="CE42" s="50"/>
      <c r="CW42" s="7"/>
      <c r="CX42" s="26"/>
      <c r="CY42" s="38"/>
      <c r="CZ42" s="33"/>
      <c r="DA42" s="39"/>
      <c r="DB42" s="11"/>
      <c r="DC42" s="51"/>
      <c r="DD42" s="51"/>
      <c r="DE42" s="57"/>
      <c r="DF42" s="33"/>
      <c r="DG42" s="39"/>
      <c r="DH42" s="11"/>
      <c r="DI42" s="6"/>
      <c r="DJ42" s="39"/>
      <c r="DK42" s="38"/>
      <c r="DL42" s="33">
        <v>135</v>
      </c>
      <c r="DM42" s="39">
        <v>669</v>
      </c>
      <c r="DN42" s="11">
        <f t="shared" si="12"/>
        <v>4.9555555555555557</v>
      </c>
      <c r="DO42" s="6">
        <v>431</v>
      </c>
      <c r="DP42" s="7">
        <v>1843</v>
      </c>
      <c r="DQ42" s="11">
        <f t="shared" si="13"/>
        <v>4.2761020881670531</v>
      </c>
      <c r="DR42" s="6">
        <v>757</v>
      </c>
      <c r="DS42" s="7">
        <v>2918</v>
      </c>
      <c r="DT42" s="11">
        <f t="shared" si="14"/>
        <v>3.8546895640686922</v>
      </c>
      <c r="DV42" s="7">
        <v>607</v>
      </c>
      <c r="DW42" s="7">
        <v>2537</v>
      </c>
      <c r="DX42" s="11">
        <f>+DW42/DV42</f>
        <v>4.1795716639209228</v>
      </c>
      <c r="DY42" s="6">
        <v>950</v>
      </c>
      <c r="DZ42" s="28">
        <v>3094</v>
      </c>
      <c r="EA42" s="11">
        <f>+DZ42/DY42</f>
        <v>3.256842105263158</v>
      </c>
      <c r="EB42" s="39">
        <v>648</v>
      </c>
      <c r="EC42" s="39">
        <v>2562</v>
      </c>
      <c r="ED42" s="38">
        <f t="shared" si="17"/>
        <v>3.9537037037037037</v>
      </c>
      <c r="EE42" s="33">
        <v>122</v>
      </c>
      <c r="EF42" s="39">
        <v>628</v>
      </c>
      <c r="EG42" s="11">
        <f t="shared" si="18"/>
        <v>5.1475409836065573</v>
      </c>
      <c r="EH42" s="39">
        <v>73</v>
      </c>
      <c r="EI42" s="39">
        <v>354</v>
      </c>
      <c r="EJ42" s="11">
        <f t="shared" si="36"/>
        <v>4.8493150684931505</v>
      </c>
      <c r="EK42" s="33">
        <v>161</v>
      </c>
      <c r="EL42" s="39">
        <v>802</v>
      </c>
      <c r="EM42" s="11">
        <f t="shared" si="37"/>
        <v>4.9813664596273295</v>
      </c>
      <c r="EN42" s="33">
        <v>500</v>
      </c>
      <c r="EO42" s="39">
        <v>2215</v>
      </c>
      <c r="EP42" s="11">
        <f t="shared" si="38"/>
        <v>4.43</v>
      </c>
      <c r="EQ42" s="33">
        <v>667</v>
      </c>
      <c r="ER42" s="39">
        <v>2911</v>
      </c>
      <c r="ES42" s="11">
        <f t="shared" si="39"/>
        <v>4.3643178410794601</v>
      </c>
    </row>
    <row r="43" spans="2:149">
      <c r="B43">
        <v>24</v>
      </c>
      <c r="C43" s="18" t="s">
        <v>144</v>
      </c>
      <c r="D43" s="28" t="s">
        <v>145</v>
      </c>
      <c r="E43" s="10">
        <v>7</v>
      </c>
      <c r="F43" s="10" t="s">
        <v>48</v>
      </c>
      <c r="G43" s="10">
        <v>37</v>
      </c>
      <c r="H43" s="137"/>
      <c r="I43" s="138"/>
      <c r="J43" s="149"/>
      <c r="K43" s="171">
        <f t="shared" si="62"/>
        <v>3129.0010000000002</v>
      </c>
      <c r="L43" s="93">
        <f t="shared" si="63"/>
        <v>11217</v>
      </c>
      <c r="M43" s="178">
        <f t="shared" si="6"/>
        <v>3.5848502445349166</v>
      </c>
      <c r="N43" s="191">
        <f t="shared" si="64"/>
        <v>2785</v>
      </c>
      <c r="O43" s="190">
        <f t="shared" si="65"/>
        <v>10612</v>
      </c>
      <c r="P43" s="192">
        <f t="shared" si="19"/>
        <v>3.8104129263913826</v>
      </c>
      <c r="Q43" s="202">
        <f t="shared" si="20"/>
        <v>1756</v>
      </c>
      <c r="R43" s="86">
        <f t="shared" si="21"/>
        <v>6917</v>
      </c>
      <c r="S43" s="198">
        <f t="shared" si="22"/>
        <v>3.9390660592255125</v>
      </c>
      <c r="T43" s="170">
        <v>574</v>
      </c>
      <c r="U43" s="86">
        <v>2173</v>
      </c>
      <c r="V43" s="201">
        <f t="shared" si="23"/>
        <v>3.7857142857142856</v>
      </c>
      <c r="W43" s="170">
        <v>535</v>
      </c>
      <c r="X43" s="86">
        <v>2165</v>
      </c>
      <c r="Y43" s="201">
        <f t="shared" si="2"/>
        <v>4.0467289719626169</v>
      </c>
      <c r="Z43" s="170">
        <v>530</v>
      </c>
      <c r="AA43" s="86">
        <v>2084</v>
      </c>
      <c r="AB43" s="201">
        <f t="shared" si="66"/>
        <v>3.9320754716981132</v>
      </c>
      <c r="AC43" s="170">
        <v>117</v>
      </c>
      <c r="AD43" s="86">
        <v>495</v>
      </c>
      <c r="AE43" s="201">
        <f t="shared" si="67"/>
        <v>4.2307692307692308</v>
      </c>
      <c r="AF43" s="50"/>
      <c r="AG43" s="10">
        <v>37</v>
      </c>
      <c r="AH43" s="50">
        <v>3.9390660592255125</v>
      </c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28">
        <v>682</v>
      </c>
      <c r="BE43" s="28">
        <v>2378</v>
      </c>
      <c r="BF43" s="193">
        <f t="shared" si="26"/>
        <v>3.4868035190615836</v>
      </c>
      <c r="BG43" s="181">
        <v>438</v>
      </c>
      <c r="BH43" s="28">
        <v>1669</v>
      </c>
      <c r="BI43" s="193">
        <f t="shared" si="27"/>
        <v>3.810502283105023</v>
      </c>
      <c r="BJ43" s="181">
        <v>371</v>
      </c>
      <c r="BK43" s="28">
        <v>1611</v>
      </c>
      <c r="BL43" s="193">
        <f t="shared" si="51"/>
        <v>4.342318059299191</v>
      </c>
      <c r="BM43" s="181">
        <v>0</v>
      </c>
      <c r="BN43" s="28">
        <v>0</v>
      </c>
      <c r="BO43" s="193" t="s">
        <v>185</v>
      </c>
      <c r="BP43" s="181">
        <v>0</v>
      </c>
      <c r="BQ43" s="28">
        <v>0</v>
      </c>
      <c r="BR43" s="193">
        <v>4</v>
      </c>
      <c r="BS43" s="181">
        <v>257</v>
      </c>
      <c r="BT43" s="28">
        <v>1061</v>
      </c>
      <c r="BU43" s="193">
        <f t="shared" si="31"/>
        <v>4.1284046692607008</v>
      </c>
      <c r="BV43" s="181">
        <v>483</v>
      </c>
      <c r="BW43" s="28">
        <v>1843</v>
      </c>
      <c r="BX43" s="193">
        <f t="shared" si="59"/>
        <v>3.8157349896480333</v>
      </c>
      <c r="BY43" s="181">
        <v>554</v>
      </c>
      <c r="BZ43" s="28">
        <v>2050</v>
      </c>
      <c r="CA43" s="193">
        <f t="shared" si="33"/>
        <v>3.7003610108303251</v>
      </c>
      <c r="CB43" s="196">
        <f t="shared" si="68"/>
        <v>2785</v>
      </c>
      <c r="CC43" s="93">
        <f t="shared" si="69"/>
        <v>10612</v>
      </c>
      <c r="CD43" s="197">
        <f t="shared" si="70"/>
        <v>3.8104129263913826</v>
      </c>
      <c r="CE43" s="50"/>
      <c r="CW43" s="7"/>
      <c r="CX43" s="26"/>
      <c r="CY43" s="38"/>
      <c r="CZ43" s="33"/>
      <c r="DA43" s="39"/>
      <c r="DB43" s="11"/>
      <c r="DC43" s="51"/>
      <c r="DD43" s="51"/>
      <c r="DE43" s="57"/>
      <c r="DF43" s="33"/>
      <c r="DG43" s="39"/>
      <c r="DH43" s="11"/>
      <c r="DI43" s="6"/>
      <c r="DJ43" s="39"/>
      <c r="DK43" s="38"/>
      <c r="DL43" s="33"/>
      <c r="DM43" s="39"/>
      <c r="DN43" s="11"/>
      <c r="DO43" s="6"/>
      <c r="DP43" s="7"/>
      <c r="DQ43" s="11"/>
      <c r="DR43" s="6"/>
      <c r="DS43" s="7"/>
      <c r="DT43" s="11"/>
      <c r="DV43" s="28">
        <v>617</v>
      </c>
      <c r="DW43" s="28">
        <v>2278</v>
      </c>
      <c r="DX43" s="11">
        <f t="shared" si="15"/>
        <v>3.6920583468395463</v>
      </c>
      <c r="DY43" s="6">
        <v>809</v>
      </c>
      <c r="DZ43" s="28">
        <v>2373</v>
      </c>
      <c r="EA43" s="11">
        <f t="shared" si="16"/>
        <v>2.9332509270704574</v>
      </c>
      <c r="EB43" s="39">
        <v>625</v>
      </c>
      <c r="EC43" s="39">
        <v>2190</v>
      </c>
      <c r="ED43" s="38">
        <f t="shared" si="17"/>
        <v>3.504</v>
      </c>
      <c r="EE43" s="33">
        <v>61</v>
      </c>
      <c r="EF43" s="39">
        <v>246</v>
      </c>
      <c r="EG43" s="11">
        <f t="shared" si="18"/>
        <v>4.0327868852459012</v>
      </c>
      <c r="EH43" s="39">
        <v>1E-3</v>
      </c>
      <c r="EI43" s="39">
        <v>0</v>
      </c>
      <c r="EJ43" s="11">
        <f t="shared" si="36"/>
        <v>0</v>
      </c>
      <c r="EK43" s="33">
        <v>121</v>
      </c>
      <c r="EL43" s="39">
        <v>533</v>
      </c>
      <c r="EM43" s="11">
        <f t="shared" si="37"/>
        <v>4.4049586776859506</v>
      </c>
      <c r="EN43" s="33">
        <v>384</v>
      </c>
      <c r="EO43" s="39">
        <v>1611</v>
      </c>
      <c r="EP43" s="11">
        <f t="shared" si="38"/>
        <v>4.1953125</v>
      </c>
      <c r="EQ43" s="33">
        <v>512</v>
      </c>
      <c r="ER43" s="39">
        <v>1986</v>
      </c>
      <c r="ES43" s="11">
        <f t="shared" si="39"/>
        <v>3.87890625</v>
      </c>
    </row>
    <row r="44" spans="2:149">
      <c r="B44">
        <v>25</v>
      </c>
      <c r="C44" s="18" t="s">
        <v>147</v>
      </c>
      <c r="D44" s="28" t="s">
        <v>23</v>
      </c>
      <c r="E44" s="10">
        <v>7.5</v>
      </c>
      <c r="F44" s="10" t="s">
        <v>24</v>
      </c>
      <c r="G44" s="10">
        <v>31</v>
      </c>
      <c r="H44" s="137"/>
      <c r="I44" s="138"/>
      <c r="J44" s="149"/>
      <c r="K44" s="171">
        <f t="shared" si="62"/>
        <v>1812</v>
      </c>
      <c r="L44" s="93">
        <f t="shared" si="63"/>
        <v>7173</v>
      </c>
      <c r="M44" s="178">
        <f t="shared" si="6"/>
        <v>3.9586092715231787</v>
      </c>
      <c r="N44" s="18">
        <f t="shared" si="64"/>
        <v>1040</v>
      </c>
      <c r="O44" s="7">
        <f t="shared" si="65"/>
        <v>4351</v>
      </c>
      <c r="P44" s="160">
        <f t="shared" si="19"/>
        <v>4.1836538461538462</v>
      </c>
      <c r="Q44" s="202">
        <f t="shared" si="20"/>
        <v>0</v>
      </c>
      <c r="R44" s="86">
        <f t="shared" si="21"/>
        <v>0</v>
      </c>
      <c r="S44" s="198"/>
      <c r="T44" s="170"/>
      <c r="U44" s="86"/>
      <c r="V44" s="201"/>
      <c r="W44" s="170"/>
      <c r="X44" s="86"/>
      <c r="Y44" s="201"/>
      <c r="Z44" s="170"/>
      <c r="AA44" s="86"/>
      <c r="AB44" s="201"/>
      <c r="AC44" s="170"/>
      <c r="AD44" s="86"/>
      <c r="AE44" s="201"/>
      <c r="AF44" s="50"/>
      <c r="AG44" s="1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28">
        <v>511</v>
      </c>
      <c r="BE44" s="28">
        <v>2043</v>
      </c>
      <c r="BF44" s="193">
        <f t="shared" si="26"/>
        <v>3.9980430528375734</v>
      </c>
      <c r="BG44" s="181">
        <v>257</v>
      </c>
      <c r="BH44" s="28">
        <v>1105</v>
      </c>
      <c r="BI44" s="193">
        <f t="shared" si="27"/>
        <v>4.2996108949416341</v>
      </c>
      <c r="BJ44" s="181">
        <v>200</v>
      </c>
      <c r="BK44" s="28">
        <v>928</v>
      </c>
      <c r="BL44" s="193">
        <f t="shared" si="51"/>
        <v>4.6399999999999997</v>
      </c>
      <c r="BM44" s="181">
        <v>72</v>
      </c>
      <c r="BN44" s="28">
        <v>275</v>
      </c>
      <c r="BO44" s="193">
        <f t="shared" si="52"/>
        <v>3.8194444444444446</v>
      </c>
      <c r="BP44" s="181"/>
      <c r="BQ44" s="28"/>
      <c r="BR44" s="193" t="e">
        <f t="shared" si="58"/>
        <v>#DIV/0!</v>
      </c>
      <c r="BS44" s="181"/>
      <c r="BT44" s="28"/>
      <c r="BU44" s="193" t="e">
        <f t="shared" si="31"/>
        <v>#DIV/0!</v>
      </c>
      <c r="BV44" s="181"/>
      <c r="BW44" s="28"/>
      <c r="BX44" s="193" t="e">
        <f t="shared" si="59"/>
        <v>#DIV/0!</v>
      </c>
      <c r="BY44" s="181"/>
      <c r="BZ44" s="28"/>
      <c r="CA44" s="193"/>
      <c r="CB44" s="170">
        <f t="shared" si="68"/>
        <v>1040</v>
      </c>
      <c r="CC44" s="86">
        <f t="shared" si="69"/>
        <v>4351</v>
      </c>
      <c r="CD44" s="193">
        <f t="shared" si="70"/>
        <v>4.1836538461538462</v>
      </c>
      <c r="CE44" s="50"/>
      <c r="CW44" s="7"/>
      <c r="CX44" s="26"/>
      <c r="CY44" s="38"/>
      <c r="CZ44" s="33"/>
      <c r="DA44" s="39"/>
      <c r="DB44" s="11"/>
      <c r="DC44" s="51"/>
      <c r="DD44" s="51"/>
      <c r="DE44" s="57"/>
      <c r="DF44" s="33"/>
      <c r="DG44" s="39"/>
      <c r="DH44" s="11"/>
      <c r="DI44" s="6"/>
      <c r="DJ44" s="39"/>
      <c r="DK44" s="38"/>
      <c r="DL44" s="33"/>
      <c r="DM44" s="39"/>
      <c r="DN44" s="11"/>
      <c r="DO44" s="6"/>
      <c r="DP44" s="7"/>
      <c r="DQ44" s="11"/>
      <c r="DR44" s="6"/>
      <c r="DS44" s="7"/>
      <c r="DT44" s="11"/>
      <c r="DV44" s="28">
        <v>352</v>
      </c>
      <c r="DW44" s="28">
        <v>1505</v>
      </c>
      <c r="DX44" s="11">
        <f t="shared" si="15"/>
        <v>4.2755681818181817</v>
      </c>
      <c r="DY44" s="6">
        <v>471</v>
      </c>
      <c r="DZ44" s="28">
        <v>1741</v>
      </c>
      <c r="EA44" s="11">
        <f t="shared" si="16"/>
        <v>3.6963906581740975</v>
      </c>
      <c r="EB44" s="39">
        <v>313</v>
      </c>
      <c r="EC44" s="39">
        <v>1191</v>
      </c>
      <c r="ED44" s="38">
        <f t="shared" si="17"/>
        <v>3.8051118210862618</v>
      </c>
      <c r="EE44" s="33">
        <v>44</v>
      </c>
      <c r="EF44" s="39">
        <v>170</v>
      </c>
      <c r="EG44" s="11">
        <f t="shared" si="18"/>
        <v>3.8636363636363638</v>
      </c>
      <c r="EH44" s="39">
        <v>75</v>
      </c>
      <c r="EI44" s="39">
        <v>22</v>
      </c>
      <c r="EJ44" s="11">
        <f t="shared" si="36"/>
        <v>0.29333333333333333</v>
      </c>
      <c r="EK44" s="33"/>
      <c r="EL44" s="39"/>
      <c r="EM44" s="11" t="e">
        <f t="shared" si="37"/>
        <v>#DIV/0!</v>
      </c>
      <c r="EN44" s="33">
        <v>257</v>
      </c>
      <c r="EO44" s="39">
        <v>1172</v>
      </c>
      <c r="EP44" s="11">
        <f t="shared" si="38"/>
        <v>4.5603112840466924</v>
      </c>
      <c r="EQ44" s="33">
        <v>300</v>
      </c>
      <c r="ER44" s="39">
        <v>1372</v>
      </c>
      <c r="ES44" s="11">
        <f t="shared" si="39"/>
        <v>4.5733333333333333</v>
      </c>
    </row>
    <row r="45" spans="2:149">
      <c r="B45">
        <v>26</v>
      </c>
      <c r="C45" s="18" t="s">
        <v>153</v>
      </c>
      <c r="D45" s="28" t="s">
        <v>176</v>
      </c>
      <c r="E45" s="10">
        <v>12</v>
      </c>
      <c r="F45" s="10" t="s">
        <v>48</v>
      </c>
      <c r="G45" s="10">
        <v>34</v>
      </c>
      <c r="H45" s="137"/>
      <c r="I45" s="138"/>
      <c r="J45" s="149"/>
      <c r="K45" s="162">
        <f t="shared" si="62"/>
        <v>1675</v>
      </c>
      <c r="L45" s="39">
        <f t="shared" si="63"/>
        <v>8057</v>
      </c>
      <c r="M45" s="38">
        <f t="shared" si="6"/>
        <v>4.8101492537313435</v>
      </c>
      <c r="N45" s="191">
        <f t="shared" si="64"/>
        <v>2628</v>
      </c>
      <c r="O45" s="190">
        <f t="shared" si="65"/>
        <v>12315</v>
      </c>
      <c r="P45" s="192">
        <f t="shared" si="19"/>
        <v>4.6860730593607309</v>
      </c>
      <c r="Q45" s="202">
        <f t="shared" si="20"/>
        <v>1181</v>
      </c>
      <c r="R45" s="86">
        <f t="shared" si="21"/>
        <v>6047</v>
      </c>
      <c r="S45" s="198">
        <f t="shared" si="22"/>
        <v>5.1202370872142255</v>
      </c>
      <c r="T45" s="170">
        <v>500</v>
      </c>
      <c r="U45" s="86">
        <v>2427</v>
      </c>
      <c r="V45" s="201">
        <f t="shared" si="23"/>
        <v>4.8540000000000001</v>
      </c>
      <c r="W45" s="170">
        <v>366</v>
      </c>
      <c r="X45" s="86">
        <v>1932</v>
      </c>
      <c r="Y45" s="201">
        <f t="shared" si="2"/>
        <v>5.278688524590164</v>
      </c>
      <c r="Z45" s="170">
        <v>263</v>
      </c>
      <c r="AA45" s="86">
        <v>1437</v>
      </c>
      <c r="AB45" s="201">
        <f t="shared" ref="AB45:AB50" si="71">AA45/Z45</f>
        <v>5.4638783269961975</v>
      </c>
      <c r="AC45" s="170">
        <v>52</v>
      </c>
      <c r="AD45" s="86">
        <v>251</v>
      </c>
      <c r="AE45" s="201">
        <f t="shared" ref="AE45:AE47" si="72">AD45/AC45</f>
        <v>4.8269230769230766</v>
      </c>
      <c r="AF45" s="50"/>
      <c r="AG45" s="10">
        <v>34</v>
      </c>
      <c r="AH45" s="50">
        <v>5.1202370872142255</v>
      </c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28">
        <v>681</v>
      </c>
      <c r="BE45" s="28">
        <v>2872</v>
      </c>
      <c r="BF45" s="193">
        <f t="shared" si="26"/>
        <v>4.2173274596182084</v>
      </c>
      <c r="BG45" s="181">
        <v>358</v>
      </c>
      <c r="BH45" s="28">
        <v>1742</v>
      </c>
      <c r="BI45" s="193">
        <f t="shared" si="27"/>
        <v>4.8659217877094969</v>
      </c>
      <c r="BJ45" s="181">
        <v>273</v>
      </c>
      <c r="BK45" s="28">
        <v>1461</v>
      </c>
      <c r="BL45" s="193">
        <f t="shared" si="51"/>
        <v>5.3516483516483513</v>
      </c>
      <c r="BM45" s="181">
        <v>101</v>
      </c>
      <c r="BN45" s="28">
        <v>530</v>
      </c>
      <c r="BO45" s="193">
        <f t="shared" si="52"/>
        <v>5.2475247524752477</v>
      </c>
      <c r="BP45" s="181">
        <v>192</v>
      </c>
      <c r="BQ45" s="28">
        <v>486</v>
      </c>
      <c r="BR45" s="193">
        <f t="shared" si="58"/>
        <v>2.53125</v>
      </c>
      <c r="BS45" s="181">
        <v>143</v>
      </c>
      <c r="BT45" s="28">
        <v>787</v>
      </c>
      <c r="BU45" s="193">
        <f t="shared" si="31"/>
        <v>5.5034965034965033</v>
      </c>
      <c r="BV45" s="181">
        <v>395</v>
      </c>
      <c r="BW45" s="28">
        <v>2016</v>
      </c>
      <c r="BX45" s="193">
        <f t="shared" si="59"/>
        <v>5.10379746835443</v>
      </c>
      <c r="BY45" s="181">
        <v>485</v>
      </c>
      <c r="BZ45" s="28">
        <v>2421</v>
      </c>
      <c r="CA45" s="193">
        <f t="shared" si="33"/>
        <v>4.9917525773195877</v>
      </c>
      <c r="CB45" s="196">
        <f t="shared" si="68"/>
        <v>2628</v>
      </c>
      <c r="CC45" s="93">
        <f t="shared" si="69"/>
        <v>12315</v>
      </c>
      <c r="CD45" s="197">
        <f t="shared" si="70"/>
        <v>4.6860730593607309</v>
      </c>
      <c r="CE45" s="50"/>
      <c r="CW45" s="7"/>
      <c r="CX45" s="26"/>
      <c r="CY45" s="38"/>
      <c r="CZ45" s="33"/>
      <c r="DA45" s="39"/>
      <c r="DB45" s="11"/>
      <c r="DC45" s="51"/>
      <c r="DD45" s="51"/>
      <c r="DE45" s="57"/>
      <c r="DF45" s="33"/>
      <c r="DG45" s="39"/>
      <c r="DH45" s="11"/>
      <c r="DI45" s="6"/>
      <c r="DJ45" s="39"/>
      <c r="DK45" s="38"/>
      <c r="DL45" s="33"/>
      <c r="DM45" s="39"/>
      <c r="DN45" s="11"/>
      <c r="DO45" s="6"/>
      <c r="DP45" s="7"/>
      <c r="DQ45" s="11"/>
      <c r="DR45" s="6"/>
      <c r="DS45" s="7"/>
      <c r="DT45" s="11"/>
      <c r="DV45" s="28"/>
      <c r="DW45" s="28"/>
      <c r="DX45" s="11"/>
      <c r="DY45" s="6"/>
      <c r="DZ45" s="28"/>
      <c r="EA45" s="11"/>
      <c r="EB45" s="39">
        <v>515</v>
      </c>
      <c r="EC45" s="39">
        <v>2521</v>
      </c>
      <c r="ED45" s="38">
        <f t="shared" si="17"/>
        <v>4.8951456310679609</v>
      </c>
      <c r="EE45" s="33">
        <v>84</v>
      </c>
      <c r="EF45" s="39">
        <v>479</v>
      </c>
      <c r="EG45" s="11">
        <f t="shared" si="18"/>
        <v>5.7023809523809526</v>
      </c>
      <c r="EH45" s="39">
        <v>121</v>
      </c>
      <c r="EI45" s="39">
        <v>125</v>
      </c>
      <c r="EJ45" s="11">
        <f t="shared" si="36"/>
        <v>1.0330578512396693</v>
      </c>
      <c r="EK45" s="33">
        <v>121</v>
      </c>
      <c r="EL45" s="39">
        <v>701</v>
      </c>
      <c r="EM45" s="11">
        <f t="shared" si="37"/>
        <v>5.7933884297520661</v>
      </c>
      <c r="EN45" s="33">
        <v>368</v>
      </c>
      <c r="EO45" s="39">
        <v>1890</v>
      </c>
      <c r="EP45" s="11">
        <f t="shared" si="38"/>
        <v>5.1358695652173916</v>
      </c>
      <c r="EQ45" s="33">
        <v>466</v>
      </c>
      <c r="ER45" s="39">
        <v>2341</v>
      </c>
      <c r="ES45" s="11">
        <f t="shared" si="39"/>
        <v>5.0236051502145926</v>
      </c>
    </row>
    <row r="46" spans="2:149">
      <c r="B46">
        <v>27</v>
      </c>
      <c r="C46" s="18" t="s">
        <v>36</v>
      </c>
      <c r="D46" s="28" t="s">
        <v>23</v>
      </c>
      <c r="E46" s="10">
        <v>7.5</v>
      </c>
      <c r="F46" s="10" t="s">
        <v>48</v>
      </c>
      <c r="G46" s="10">
        <v>29</v>
      </c>
      <c r="H46" s="137"/>
      <c r="I46" s="138"/>
      <c r="J46" s="149"/>
      <c r="K46" s="162">
        <f t="shared" si="62"/>
        <v>763.00099999999998</v>
      </c>
      <c r="L46" s="39">
        <f t="shared" si="63"/>
        <v>3150</v>
      </c>
      <c r="M46" s="38">
        <f t="shared" si="6"/>
        <v>4.1284349561796123</v>
      </c>
      <c r="N46" s="191">
        <f t="shared" si="64"/>
        <v>1573</v>
      </c>
      <c r="O46" s="190">
        <f t="shared" si="65"/>
        <v>6277</v>
      </c>
      <c r="P46" s="192">
        <f t="shared" si="19"/>
        <v>3.9904640813731724</v>
      </c>
      <c r="Q46" s="202">
        <f t="shared" si="20"/>
        <v>821</v>
      </c>
      <c r="R46" s="86">
        <f t="shared" si="21"/>
        <v>3339</v>
      </c>
      <c r="S46" s="198">
        <f t="shared" si="22"/>
        <v>4.0669914738124238</v>
      </c>
      <c r="T46" s="170">
        <v>291</v>
      </c>
      <c r="U46" s="86">
        <v>1202</v>
      </c>
      <c r="V46" s="201">
        <f t="shared" si="23"/>
        <v>4.130584192439863</v>
      </c>
      <c r="W46" s="170">
        <v>262</v>
      </c>
      <c r="X46" s="86">
        <v>1066</v>
      </c>
      <c r="Y46" s="201">
        <f t="shared" si="2"/>
        <v>4.0687022900763354</v>
      </c>
      <c r="Z46" s="170">
        <v>212</v>
      </c>
      <c r="AA46" s="86">
        <v>869</v>
      </c>
      <c r="AB46" s="201">
        <f t="shared" si="71"/>
        <v>4.0990566037735849</v>
      </c>
      <c r="AC46" s="170">
        <v>56</v>
      </c>
      <c r="AD46" s="86">
        <v>202</v>
      </c>
      <c r="AE46" s="201">
        <f t="shared" si="72"/>
        <v>3.6071428571428572</v>
      </c>
      <c r="AF46" s="50"/>
      <c r="AG46" s="10">
        <v>29</v>
      </c>
      <c r="AH46" s="50">
        <v>4.0669914738124238</v>
      </c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28">
        <v>412</v>
      </c>
      <c r="BE46" s="28">
        <v>1538</v>
      </c>
      <c r="BF46" s="193">
        <f t="shared" si="26"/>
        <v>3.733009708737864</v>
      </c>
      <c r="BG46" s="181">
        <v>234</v>
      </c>
      <c r="BH46" s="28">
        <v>945</v>
      </c>
      <c r="BI46" s="193">
        <f t="shared" si="27"/>
        <v>4.0384615384615383</v>
      </c>
      <c r="BJ46" s="181">
        <v>199</v>
      </c>
      <c r="BK46" s="28">
        <v>851</v>
      </c>
      <c r="BL46" s="193">
        <f t="shared" si="51"/>
        <v>4.2763819095477391</v>
      </c>
      <c r="BM46" s="181">
        <v>66</v>
      </c>
      <c r="BN46" s="28">
        <v>245</v>
      </c>
      <c r="BO46" s="193">
        <f t="shared" si="52"/>
        <v>3.7121212121212119</v>
      </c>
      <c r="BP46" s="181">
        <v>0</v>
      </c>
      <c r="BQ46" s="28">
        <v>0</v>
      </c>
      <c r="BR46" s="193"/>
      <c r="BS46" s="181">
        <v>88</v>
      </c>
      <c r="BT46" s="28">
        <v>373</v>
      </c>
      <c r="BU46" s="193">
        <f t="shared" si="31"/>
        <v>4.2386363636363633</v>
      </c>
      <c r="BV46" s="181">
        <v>262</v>
      </c>
      <c r="BW46" s="28">
        <v>1053</v>
      </c>
      <c r="BX46" s="193">
        <f t="shared" si="59"/>
        <v>4.0190839694656493</v>
      </c>
      <c r="BY46" s="181">
        <v>312</v>
      </c>
      <c r="BZ46" s="28">
        <v>1272</v>
      </c>
      <c r="CA46" s="193">
        <f t="shared" si="33"/>
        <v>4.0769230769230766</v>
      </c>
      <c r="CB46" s="196">
        <f t="shared" si="68"/>
        <v>1573</v>
      </c>
      <c r="CC46" s="93">
        <f t="shared" si="69"/>
        <v>6277</v>
      </c>
      <c r="CD46" s="197">
        <f t="shared" si="70"/>
        <v>3.9904640813731724</v>
      </c>
      <c r="CE46" s="50"/>
      <c r="CW46" s="7"/>
      <c r="CX46" s="26"/>
      <c r="CY46" s="38"/>
      <c r="CZ46" s="33"/>
      <c r="DA46" s="39"/>
      <c r="DB46" s="11"/>
      <c r="DC46" s="51"/>
      <c r="DD46" s="51"/>
      <c r="DE46" s="57"/>
      <c r="DF46" s="33"/>
      <c r="DG46" s="39"/>
      <c r="DH46" s="11"/>
      <c r="DI46" s="6"/>
      <c r="DJ46" s="39"/>
      <c r="DK46" s="38"/>
      <c r="DL46" s="33"/>
      <c r="DM46" s="39"/>
      <c r="DN46" s="11"/>
      <c r="DO46" s="6"/>
      <c r="DP46" s="7"/>
      <c r="DQ46" s="11"/>
      <c r="DR46" s="6"/>
      <c r="DS46" s="7"/>
      <c r="DT46" s="11"/>
      <c r="DV46" s="28"/>
      <c r="DW46" s="28"/>
      <c r="DX46" s="11"/>
      <c r="DY46" s="6"/>
      <c r="DZ46" s="28"/>
      <c r="EA46" s="11"/>
      <c r="EB46" s="39">
        <v>81</v>
      </c>
      <c r="EC46" s="39">
        <v>334</v>
      </c>
      <c r="ED46" s="38">
        <f t="shared" si="17"/>
        <v>4.1234567901234565</v>
      </c>
      <c r="EE46" s="33">
        <v>60</v>
      </c>
      <c r="EF46" s="39">
        <v>246</v>
      </c>
      <c r="EG46" s="11">
        <f t="shared" si="18"/>
        <v>4.0999999999999996</v>
      </c>
      <c r="EH46" s="39">
        <v>1E-3</v>
      </c>
      <c r="EI46" s="39">
        <v>0</v>
      </c>
      <c r="EJ46" s="11">
        <f t="shared" si="36"/>
        <v>0</v>
      </c>
      <c r="EK46" s="33">
        <v>75</v>
      </c>
      <c r="EL46" s="39">
        <v>298</v>
      </c>
      <c r="EM46" s="11">
        <f t="shared" si="37"/>
        <v>3.9733333333333332</v>
      </c>
      <c r="EN46" s="170">
        <v>261</v>
      </c>
      <c r="EO46" s="86">
        <v>1081</v>
      </c>
      <c r="EP46" s="11">
        <f t="shared" si="38"/>
        <v>4.1417624521072796</v>
      </c>
      <c r="EQ46" s="170">
        <v>286</v>
      </c>
      <c r="ER46" s="86">
        <v>1191</v>
      </c>
      <c r="ES46" s="11">
        <f t="shared" si="39"/>
        <v>4.1643356643356642</v>
      </c>
    </row>
    <row r="47" spans="2:149">
      <c r="B47">
        <v>28</v>
      </c>
      <c r="C47" s="18" t="s">
        <v>154</v>
      </c>
      <c r="D47" s="28" t="s">
        <v>33</v>
      </c>
      <c r="E47" s="10">
        <v>11</v>
      </c>
      <c r="F47" s="10" t="s">
        <v>24</v>
      </c>
      <c r="G47" s="10">
        <v>28</v>
      </c>
      <c r="H47" s="137"/>
      <c r="I47" s="138"/>
      <c r="J47" s="149"/>
      <c r="K47" s="162">
        <f t="shared" si="62"/>
        <v>794</v>
      </c>
      <c r="L47" s="39">
        <f t="shared" si="63"/>
        <v>3412</v>
      </c>
      <c r="M47" s="38">
        <f t="shared" si="6"/>
        <v>4.2972292191435768</v>
      </c>
      <c r="N47" s="191">
        <f t="shared" si="64"/>
        <v>1941</v>
      </c>
      <c r="O47" s="190">
        <f t="shared" si="65"/>
        <v>8122</v>
      </c>
      <c r="P47" s="192">
        <f t="shared" si="19"/>
        <v>4.1844410097887685</v>
      </c>
      <c r="Q47" s="202">
        <f t="shared" si="20"/>
        <v>908</v>
      </c>
      <c r="R47" s="86">
        <f t="shared" si="21"/>
        <v>3907</v>
      </c>
      <c r="S47" s="198">
        <f t="shared" si="22"/>
        <v>4.3028634361233484</v>
      </c>
      <c r="T47" s="170">
        <v>334</v>
      </c>
      <c r="U47" s="86">
        <v>1384</v>
      </c>
      <c r="V47" s="201">
        <f t="shared" si="23"/>
        <v>4.1437125748502996</v>
      </c>
      <c r="W47" s="170">
        <v>267</v>
      </c>
      <c r="X47" s="86">
        <v>1179</v>
      </c>
      <c r="Y47" s="201">
        <f t="shared" si="2"/>
        <v>4.415730337078652</v>
      </c>
      <c r="Z47" s="170">
        <v>267</v>
      </c>
      <c r="AA47" s="86">
        <v>1179</v>
      </c>
      <c r="AB47" s="201">
        <f t="shared" si="71"/>
        <v>4.415730337078652</v>
      </c>
      <c r="AC47" s="170">
        <v>40</v>
      </c>
      <c r="AD47" s="86">
        <v>165</v>
      </c>
      <c r="AE47" s="201">
        <f t="shared" si="72"/>
        <v>4.125</v>
      </c>
      <c r="AF47" s="50"/>
      <c r="AG47" s="10">
        <v>28</v>
      </c>
      <c r="AH47" s="50">
        <v>4.3028634361233484</v>
      </c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28">
        <v>481</v>
      </c>
      <c r="BE47" s="28">
        <v>1828</v>
      </c>
      <c r="BF47" s="193">
        <f t="shared" si="26"/>
        <v>3.8004158004158004</v>
      </c>
      <c r="BG47" s="181">
        <v>267</v>
      </c>
      <c r="BH47" s="28">
        <v>1057</v>
      </c>
      <c r="BI47" s="193">
        <f t="shared" si="27"/>
        <v>3.9588014981273409</v>
      </c>
      <c r="BJ47" s="181">
        <v>225</v>
      </c>
      <c r="BK47" s="28">
        <v>1058</v>
      </c>
      <c r="BL47" s="193">
        <f t="shared" si="51"/>
        <v>4.7022222222222219</v>
      </c>
      <c r="BM47" s="181">
        <v>83</v>
      </c>
      <c r="BN47" s="28">
        <v>336</v>
      </c>
      <c r="BO47" s="193">
        <f t="shared" si="52"/>
        <v>4.0481927710843371</v>
      </c>
      <c r="BP47" s="181">
        <v>58</v>
      </c>
      <c r="BQ47" s="28">
        <v>256</v>
      </c>
      <c r="BR47" s="193">
        <f t="shared" si="58"/>
        <v>4.4137931034482758</v>
      </c>
      <c r="BS47" s="181">
        <v>122</v>
      </c>
      <c r="BT47" s="28">
        <v>578</v>
      </c>
      <c r="BU47" s="193">
        <f t="shared" si="31"/>
        <v>4.7377049180327866</v>
      </c>
      <c r="BV47" s="181">
        <v>374</v>
      </c>
      <c r="BW47" s="28">
        <v>1567</v>
      </c>
      <c r="BX47" s="193">
        <f t="shared" si="59"/>
        <v>4.189839572192513</v>
      </c>
      <c r="BY47" s="181">
        <v>331</v>
      </c>
      <c r="BZ47" s="28">
        <v>1442</v>
      </c>
      <c r="CA47" s="193">
        <f t="shared" si="33"/>
        <v>4.356495468277946</v>
      </c>
      <c r="CB47" s="196">
        <f t="shared" si="68"/>
        <v>1941</v>
      </c>
      <c r="CC47" s="93">
        <f t="shared" si="69"/>
        <v>8122</v>
      </c>
      <c r="CD47" s="197">
        <f t="shared" si="70"/>
        <v>4.1844410097887685</v>
      </c>
      <c r="CE47" s="50"/>
      <c r="CW47" s="7"/>
      <c r="CX47" s="26"/>
      <c r="CY47" s="38"/>
      <c r="CZ47" s="33"/>
      <c r="DA47" s="39"/>
      <c r="DB47" s="11"/>
      <c r="DC47" s="51"/>
      <c r="DD47" s="51"/>
      <c r="DE47" s="57"/>
      <c r="DF47" s="33"/>
      <c r="DG47" s="39"/>
      <c r="DH47" s="11"/>
      <c r="DI47" s="6"/>
      <c r="DJ47" s="39"/>
      <c r="DK47" s="38"/>
      <c r="DL47" s="33"/>
      <c r="DM47" s="39"/>
      <c r="DN47" s="11"/>
      <c r="DO47" s="6"/>
      <c r="DP47" s="7"/>
      <c r="DQ47" s="11"/>
      <c r="DR47" s="6"/>
      <c r="DS47" s="7"/>
      <c r="DT47" s="11"/>
      <c r="DV47" s="28"/>
      <c r="DW47" s="28"/>
      <c r="DX47" s="11"/>
      <c r="DY47" s="6"/>
      <c r="DZ47" s="28"/>
      <c r="EA47" s="11"/>
      <c r="EB47" s="39"/>
      <c r="EC47" s="39"/>
      <c r="ED47" s="38"/>
      <c r="EE47" s="33">
        <v>46</v>
      </c>
      <c r="EF47" s="39">
        <v>196</v>
      </c>
      <c r="EG47" s="11">
        <f t="shared" si="18"/>
        <v>4.2608695652173916</v>
      </c>
      <c r="EH47" s="39">
        <v>19</v>
      </c>
      <c r="EI47" s="39">
        <v>89</v>
      </c>
      <c r="EJ47" s="11">
        <f t="shared" si="36"/>
        <v>4.6842105263157894</v>
      </c>
      <c r="EK47" s="33">
        <v>93</v>
      </c>
      <c r="EL47" s="39">
        <v>424</v>
      </c>
      <c r="EM47" s="11">
        <f t="shared" si="37"/>
        <v>4.559139784946237</v>
      </c>
      <c r="EN47" s="33">
        <v>319</v>
      </c>
      <c r="EO47" s="39">
        <v>1340</v>
      </c>
      <c r="EP47" s="11">
        <f t="shared" si="38"/>
        <v>4.2006269592476491</v>
      </c>
      <c r="EQ47" s="33">
        <v>317</v>
      </c>
      <c r="ER47" s="39">
        <v>1363</v>
      </c>
      <c r="ES47" s="11">
        <f t="shared" si="39"/>
        <v>4.2996845425867507</v>
      </c>
    </row>
    <row r="48" spans="2:149">
      <c r="B48">
        <v>29</v>
      </c>
      <c r="C48" s="18" t="s">
        <v>156</v>
      </c>
      <c r="D48" s="28" t="s">
        <v>157</v>
      </c>
      <c r="E48" s="10">
        <v>10</v>
      </c>
      <c r="F48" s="10" t="s">
        <v>24</v>
      </c>
      <c r="G48" s="10">
        <v>38</v>
      </c>
      <c r="H48" s="137"/>
      <c r="I48" s="138"/>
      <c r="J48" s="149"/>
      <c r="K48" s="171">
        <f t="shared" si="62"/>
        <v>4457</v>
      </c>
      <c r="L48" s="93">
        <f t="shared" si="63"/>
        <v>17194</v>
      </c>
      <c r="M48" s="178">
        <f t="shared" si="6"/>
        <v>3.8577518510208662</v>
      </c>
      <c r="N48" s="191">
        <f t="shared" si="64"/>
        <v>3111</v>
      </c>
      <c r="O48" s="190">
        <f t="shared" si="65"/>
        <v>12798</v>
      </c>
      <c r="P48" s="192">
        <f t="shared" si="19"/>
        <v>4.1137897782063648</v>
      </c>
      <c r="Q48" s="202">
        <f t="shared" si="20"/>
        <v>1054</v>
      </c>
      <c r="R48" s="86">
        <f t="shared" si="21"/>
        <v>4536</v>
      </c>
      <c r="S48" s="198">
        <f t="shared" si="22"/>
        <v>4.3036053130929792</v>
      </c>
      <c r="T48" s="170">
        <v>563</v>
      </c>
      <c r="U48" s="86">
        <v>2392</v>
      </c>
      <c r="V48" s="201">
        <f t="shared" si="23"/>
        <v>4.2486678507992899</v>
      </c>
      <c r="W48" s="170">
        <v>491</v>
      </c>
      <c r="X48" s="86">
        <v>2144</v>
      </c>
      <c r="Y48" s="201">
        <f t="shared" si="2"/>
        <v>4.3665987780040734</v>
      </c>
      <c r="Z48" s="170"/>
      <c r="AA48" s="86"/>
      <c r="AB48" s="201" t="s">
        <v>210</v>
      </c>
      <c r="AC48" s="170"/>
      <c r="AD48" s="86"/>
      <c r="AE48" s="201" t="s">
        <v>210</v>
      </c>
      <c r="AF48" s="50"/>
      <c r="AG48" s="10">
        <v>38</v>
      </c>
      <c r="AH48" s="50">
        <v>4.3036053130929792</v>
      </c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28">
        <v>882</v>
      </c>
      <c r="BE48" s="28">
        <v>3233</v>
      </c>
      <c r="BF48" s="193">
        <f t="shared" si="26"/>
        <v>3.6655328798185942</v>
      </c>
      <c r="BG48" s="181">
        <v>498</v>
      </c>
      <c r="BH48" s="28">
        <v>2019</v>
      </c>
      <c r="BI48" s="193">
        <f t="shared" si="27"/>
        <v>4.0542168674698793</v>
      </c>
      <c r="BJ48" s="181">
        <v>381</v>
      </c>
      <c r="BK48" s="28">
        <v>1733</v>
      </c>
      <c r="BL48" s="193">
        <f t="shared" si="51"/>
        <v>4.5485564304461938</v>
      </c>
      <c r="BM48" s="181"/>
      <c r="BN48" s="28"/>
      <c r="BO48" s="193" t="e">
        <f t="shared" si="52"/>
        <v>#DIV/0!</v>
      </c>
      <c r="BP48" s="181"/>
      <c r="BQ48" s="28"/>
      <c r="BR48" s="193" t="e">
        <f t="shared" si="58"/>
        <v>#DIV/0!</v>
      </c>
      <c r="BS48" s="181">
        <v>233</v>
      </c>
      <c r="BT48" s="28">
        <v>1127</v>
      </c>
      <c r="BU48" s="193">
        <f t="shared" si="31"/>
        <v>4.836909871244635</v>
      </c>
      <c r="BV48" s="181">
        <v>536</v>
      </c>
      <c r="BW48" s="28">
        <v>2244</v>
      </c>
      <c r="BX48" s="193">
        <f t="shared" si="59"/>
        <v>4.1865671641791042</v>
      </c>
      <c r="BY48" s="181">
        <v>581</v>
      </c>
      <c r="BZ48" s="28">
        <v>2442</v>
      </c>
      <c r="CA48" s="193">
        <f t="shared" si="33"/>
        <v>4.2030981067125648</v>
      </c>
      <c r="CB48" s="196">
        <f t="shared" si="68"/>
        <v>3111</v>
      </c>
      <c r="CC48" s="93">
        <f t="shared" si="69"/>
        <v>12798</v>
      </c>
      <c r="CD48" s="197">
        <f t="shared" si="70"/>
        <v>4.1137897782063648</v>
      </c>
      <c r="CE48" s="50"/>
      <c r="CW48" s="7"/>
      <c r="CX48" s="26"/>
      <c r="CY48" s="38"/>
      <c r="CZ48" s="33"/>
      <c r="DA48" s="39"/>
      <c r="DB48" s="11"/>
      <c r="DC48" s="51"/>
      <c r="DD48" s="51"/>
      <c r="DE48" s="57"/>
      <c r="DF48" s="33"/>
      <c r="DG48" s="39"/>
      <c r="DH48" s="11"/>
      <c r="DI48" s="6"/>
      <c r="DJ48" s="39"/>
      <c r="DK48" s="38"/>
      <c r="DL48" s="33"/>
      <c r="DM48" s="39"/>
      <c r="DN48" s="11"/>
      <c r="DO48" s="6"/>
      <c r="DP48" s="7"/>
      <c r="DQ48" s="11"/>
      <c r="DR48" s="6"/>
      <c r="DS48" s="7"/>
      <c r="DT48" s="11"/>
      <c r="DV48" s="28">
        <v>823</v>
      </c>
      <c r="DW48" s="28">
        <v>3322</v>
      </c>
      <c r="DX48" s="11">
        <f t="shared" si="15"/>
        <v>4.0364520048602675</v>
      </c>
      <c r="DY48" s="6">
        <v>1145</v>
      </c>
      <c r="DZ48" s="28">
        <v>3677</v>
      </c>
      <c r="EA48" s="11">
        <f t="shared" si="16"/>
        <v>3.2113537117903932</v>
      </c>
      <c r="EB48" s="39">
        <v>805</v>
      </c>
      <c r="EC48" s="39">
        <v>3122</v>
      </c>
      <c r="ED48" s="38">
        <f t="shared" si="17"/>
        <v>3.8782608695652172</v>
      </c>
      <c r="EE48" s="33">
        <v>212</v>
      </c>
      <c r="EF48" s="39">
        <v>936</v>
      </c>
      <c r="EG48" s="11">
        <f t="shared" si="18"/>
        <v>4.4150943396226419</v>
      </c>
      <c r="EH48" s="39">
        <v>41</v>
      </c>
      <c r="EI48" s="39">
        <v>166</v>
      </c>
      <c r="EJ48" s="11">
        <f t="shared" si="36"/>
        <v>4.0487804878048781</v>
      </c>
      <c r="EK48" s="33">
        <v>160</v>
      </c>
      <c r="EL48" s="39">
        <v>757</v>
      </c>
      <c r="EM48" s="11">
        <f t="shared" si="37"/>
        <v>4.7312500000000002</v>
      </c>
      <c r="EN48" s="33">
        <v>607</v>
      </c>
      <c r="EO48" s="39">
        <v>2490</v>
      </c>
      <c r="EP48" s="11">
        <f t="shared" si="38"/>
        <v>4.1021416803953867</v>
      </c>
      <c r="EQ48" s="33">
        <v>664</v>
      </c>
      <c r="ER48" s="39">
        <v>2724</v>
      </c>
      <c r="ES48" s="11">
        <f t="shared" si="39"/>
        <v>4.1024096385542173</v>
      </c>
    </row>
    <row r="49" spans="2:149">
      <c r="B49">
        <v>30</v>
      </c>
      <c r="C49" s="18" t="s">
        <v>167</v>
      </c>
      <c r="D49" s="28" t="s">
        <v>33</v>
      </c>
      <c r="E49" s="10">
        <v>14</v>
      </c>
      <c r="F49" s="10" t="s">
        <v>48</v>
      </c>
      <c r="G49" s="10">
        <v>35</v>
      </c>
      <c r="H49" s="137"/>
      <c r="I49" s="138"/>
      <c r="J49" s="149"/>
      <c r="K49" s="162">
        <f t="shared" si="62"/>
        <v>1281</v>
      </c>
      <c r="L49" s="39">
        <f t="shared" si="63"/>
        <v>4860</v>
      </c>
      <c r="M49" s="38">
        <f t="shared" si="6"/>
        <v>3.7939110070257613</v>
      </c>
      <c r="N49" s="191">
        <f t="shared" si="64"/>
        <v>3196</v>
      </c>
      <c r="O49" s="190">
        <f t="shared" si="65"/>
        <v>12673</v>
      </c>
      <c r="P49" s="192">
        <f t="shared" si="19"/>
        <v>3.9652690863579476</v>
      </c>
      <c r="Q49" s="202">
        <f t="shared" si="20"/>
        <v>1843</v>
      </c>
      <c r="R49" s="86">
        <f t="shared" si="21"/>
        <v>7630</v>
      </c>
      <c r="S49" s="198">
        <f t="shared" si="22"/>
        <v>4.139989148128052</v>
      </c>
      <c r="T49" s="170">
        <v>597</v>
      </c>
      <c r="U49" s="86">
        <v>2437</v>
      </c>
      <c r="V49" s="201">
        <f t="shared" si="23"/>
        <v>4.0820770519262979</v>
      </c>
      <c r="W49" s="170">
        <v>454</v>
      </c>
      <c r="X49" s="86">
        <v>1879</v>
      </c>
      <c r="Y49" s="201">
        <f t="shared" si="2"/>
        <v>4.1387665198237888</v>
      </c>
      <c r="Z49" s="170">
        <v>546</v>
      </c>
      <c r="AA49" s="86">
        <v>2255</v>
      </c>
      <c r="AB49" s="201">
        <f t="shared" si="71"/>
        <v>4.1300366300366305</v>
      </c>
      <c r="AC49" s="170">
        <v>246</v>
      </c>
      <c r="AD49" s="86">
        <v>1059</v>
      </c>
      <c r="AE49" s="201">
        <f t="shared" ref="AE49:AE50" si="73">AD49/AC49</f>
        <v>4.3048780487804876</v>
      </c>
      <c r="AF49" s="50"/>
      <c r="AG49" s="10">
        <v>35</v>
      </c>
      <c r="AH49" s="50">
        <v>4.139989148128052</v>
      </c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28">
        <v>721</v>
      </c>
      <c r="BE49" s="28">
        <v>2762</v>
      </c>
      <c r="BF49" s="193">
        <f t="shared" si="26"/>
        <v>3.8307905686546464</v>
      </c>
      <c r="BG49" s="181">
        <v>395</v>
      </c>
      <c r="BH49" s="28">
        <v>1503</v>
      </c>
      <c r="BI49" s="193">
        <f t="shared" si="27"/>
        <v>3.8050632911392404</v>
      </c>
      <c r="BJ49" s="181">
        <v>401</v>
      </c>
      <c r="BK49" s="28">
        <v>1666</v>
      </c>
      <c r="BL49" s="193">
        <f t="shared" si="51"/>
        <v>4.1546134663341645</v>
      </c>
      <c r="BM49" s="181">
        <v>203</v>
      </c>
      <c r="BN49" s="28">
        <v>826</v>
      </c>
      <c r="BO49" s="193">
        <f t="shared" si="52"/>
        <v>4.068965517241379</v>
      </c>
      <c r="BP49" s="181">
        <v>322</v>
      </c>
      <c r="BQ49" s="28">
        <v>1083</v>
      </c>
      <c r="BR49" s="193">
        <f t="shared" si="58"/>
        <v>3.3633540372670807</v>
      </c>
      <c r="BS49" s="181">
        <v>187</v>
      </c>
      <c r="BT49" s="28">
        <v>883</v>
      </c>
      <c r="BU49" s="193">
        <f t="shared" si="31"/>
        <v>4.7219251336898393</v>
      </c>
      <c r="BV49" s="181">
        <v>415</v>
      </c>
      <c r="BW49" s="28">
        <v>1724</v>
      </c>
      <c r="BX49" s="193">
        <f t="shared" si="59"/>
        <v>4.1542168674698798</v>
      </c>
      <c r="BY49" s="181">
        <v>552</v>
      </c>
      <c r="BZ49" s="28">
        <v>2226</v>
      </c>
      <c r="CA49" s="193">
        <f t="shared" si="33"/>
        <v>4.0326086956521738</v>
      </c>
      <c r="CB49" s="196">
        <f t="shared" si="68"/>
        <v>3196</v>
      </c>
      <c r="CC49" s="93">
        <f t="shared" si="69"/>
        <v>12673</v>
      </c>
      <c r="CD49" s="197">
        <f t="shared" si="70"/>
        <v>3.9652690863579476</v>
      </c>
      <c r="CE49" s="50"/>
      <c r="CW49" s="7"/>
      <c r="CX49" s="26"/>
      <c r="CY49" s="38"/>
      <c r="CZ49" s="33"/>
      <c r="DA49" s="39"/>
      <c r="DB49" s="11"/>
      <c r="DC49" s="51"/>
      <c r="DD49" s="51"/>
      <c r="DE49" s="57"/>
      <c r="DF49" s="33"/>
      <c r="DG49" s="39"/>
      <c r="DH49" s="11"/>
      <c r="DI49" s="6"/>
      <c r="DJ49" s="39"/>
      <c r="DK49" s="38"/>
      <c r="DL49" s="33"/>
      <c r="DM49" s="39"/>
      <c r="DN49" s="11"/>
      <c r="DO49" s="6"/>
      <c r="DP49" s="7"/>
      <c r="DQ49" s="11"/>
      <c r="DR49" s="6"/>
      <c r="DS49" s="7"/>
      <c r="DT49" s="11"/>
      <c r="DV49" s="28"/>
      <c r="DW49" s="28"/>
      <c r="DX49" s="11"/>
      <c r="DY49" s="6"/>
      <c r="DZ49" s="28"/>
      <c r="EA49" s="11"/>
      <c r="EB49" s="39"/>
      <c r="EC49" s="39"/>
      <c r="ED49" s="38"/>
      <c r="EE49" s="33"/>
      <c r="EF49" s="39"/>
      <c r="EG49" s="11"/>
      <c r="EH49" s="39">
        <v>75</v>
      </c>
      <c r="EI49" s="39">
        <v>240</v>
      </c>
      <c r="EJ49" s="11">
        <f t="shared" si="36"/>
        <v>3.2</v>
      </c>
      <c r="EK49" s="33">
        <v>186</v>
      </c>
      <c r="EL49" s="39">
        <v>741</v>
      </c>
      <c r="EM49" s="11">
        <f t="shared" si="37"/>
        <v>3.9838709677419355</v>
      </c>
      <c r="EN49" s="33">
        <v>443</v>
      </c>
      <c r="EO49" s="39">
        <v>1623</v>
      </c>
      <c r="EP49" s="11">
        <f t="shared" si="38"/>
        <v>3.6636568848758464</v>
      </c>
      <c r="EQ49" s="33">
        <v>577</v>
      </c>
      <c r="ER49" s="39">
        <v>2256</v>
      </c>
      <c r="ES49" s="11">
        <f t="shared" si="39"/>
        <v>3.9098786828422876</v>
      </c>
    </row>
    <row r="50" spans="2:149">
      <c r="B50">
        <v>31</v>
      </c>
      <c r="C50" s="18" t="s">
        <v>161</v>
      </c>
      <c r="D50" s="28" t="s">
        <v>162</v>
      </c>
      <c r="E50" s="10">
        <v>7</v>
      </c>
      <c r="F50" s="10" t="s">
        <v>48</v>
      </c>
      <c r="G50" s="10">
        <v>32</v>
      </c>
      <c r="H50" s="137"/>
      <c r="I50" s="138"/>
      <c r="J50" s="149"/>
      <c r="K50" s="162">
        <f t="shared" si="62"/>
        <v>911</v>
      </c>
      <c r="L50" s="39">
        <f t="shared" si="63"/>
        <v>3794</v>
      </c>
      <c r="M50" s="38">
        <f t="shared" si="6"/>
        <v>4.1646542261251369</v>
      </c>
      <c r="N50" s="191">
        <f t="shared" si="64"/>
        <v>2231</v>
      </c>
      <c r="O50" s="190">
        <f t="shared" si="65"/>
        <v>9481</v>
      </c>
      <c r="P50" s="192">
        <f t="shared" si="19"/>
        <v>4.2496638278798748</v>
      </c>
      <c r="Q50" s="202">
        <f t="shared" si="20"/>
        <v>1163</v>
      </c>
      <c r="R50" s="86">
        <f t="shared" si="21"/>
        <v>5241</v>
      </c>
      <c r="S50" s="198">
        <f t="shared" si="22"/>
        <v>4.5064488392089421</v>
      </c>
      <c r="T50" s="170">
        <v>400</v>
      </c>
      <c r="U50" s="86">
        <v>1773</v>
      </c>
      <c r="V50" s="201">
        <f t="shared" si="23"/>
        <v>4.4325000000000001</v>
      </c>
      <c r="W50" s="170">
        <v>349</v>
      </c>
      <c r="X50" s="86">
        <v>1561</v>
      </c>
      <c r="Y50" s="201">
        <f t="shared" si="2"/>
        <v>4.4727793696275073</v>
      </c>
      <c r="Z50" s="170">
        <v>295</v>
      </c>
      <c r="AA50" s="86">
        <v>1347</v>
      </c>
      <c r="AB50" s="201">
        <f t="shared" si="71"/>
        <v>4.566101694915254</v>
      </c>
      <c r="AC50" s="170">
        <v>119</v>
      </c>
      <c r="AD50" s="86">
        <v>560</v>
      </c>
      <c r="AE50" s="201">
        <f t="shared" si="73"/>
        <v>4.7058823529411766</v>
      </c>
      <c r="AF50" s="50"/>
      <c r="AG50" s="10">
        <v>32</v>
      </c>
      <c r="AH50" s="50">
        <v>4.5064488392089421</v>
      </c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28">
        <v>475</v>
      </c>
      <c r="BE50" s="28">
        <v>1894</v>
      </c>
      <c r="BF50" s="193">
        <f t="shared" si="26"/>
        <v>3.9873684210526315</v>
      </c>
      <c r="BG50" s="181">
        <v>335</v>
      </c>
      <c r="BH50" s="28">
        <v>1444</v>
      </c>
      <c r="BI50" s="193">
        <f t="shared" si="27"/>
        <v>4.3104477611940295</v>
      </c>
      <c r="BJ50" s="181">
        <v>306</v>
      </c>
      <c r="BK50" s="28">
        <v>1321</v>
      </c>
      <c r="BL50" s="193">
        <f t="shared" si="51"/>
        <v>4.3169934640522873</v>
      </c>
      <c r="BM50" s="181">
        <v>139</v>
      </c>
      <c r="BN50" s="28">
        <v>647</v>
      </c>
      <c r="BO50" s="193">
        <f t="shared" si="52"/>
        <v>4.6546762589928061</v>
      </c>
      <c r="BP50" s="181">
        <v>241</v>
      </c>
      <c r="BQ50" s="28">
        <v>661</v>
      </c>
      <c r="BR50" s="193">
        <f t="shared" si="58"/>
        <v>2.7427385892116183</v>
      </c>
      <c r="BS50" s="181">
        <v>118</v>
      </c>
      <c r="BT50" s="28">
        <v>683</v>
      </c>
      <c r="BU50" s="193">
        <f t="shared" si="31"/>
        <v>5.7881355932203391</v>
      </c>
      <c r="BV50" s="181">
        <v>256</v>
      </c>
      <c r="BW50" s="28">
        <v>1313</v>
      </c>
      <c r="BX50" s="193">
        <f t="shared" si="59"/>
        <v>5.12890625</v>
      </c>
      <c r="BY50" s="181">
        <v>361</v>
      </c>
      <c r="BZ50" s="28">
        <v>1518</v>
      </c>
      <c r="CA50" s="193">
        <f t="shared" si="33"/>
        <v>4.2049861495844878</v>
      </c>
      <c r="CB50" s="196">
        <f t="shared" si="68"/>
        <v>2231</v>
      </c>
      <c r="CC50" s="93">
        <f t="shared" si="69"/>
        <v>9481</v>
      </c>
      <c r="CD50" s="197">
        <f t="shared" si="70"/>
        <v>4.2496638278798748</v>
      </c>
      <c r="CE50" s="50"/>
      <c r="CW50" s="7"/>
      <c r="CX50" s="26"/>
      <c r="CY50" s="38"/>
      <c r="CZ50" s="33"/>
      <c r="DA50" s="39"/>
      <c r="DB50" s="11"/>
      <c r="DC50" s="51"/>
      <c r="DD50" s="51"/>
      <c r="DE50" s="57"/>
      <c r="DF50" s="33"/>
      <c r="DG50" s="39"/>
      <c r="DH50" s="11"/>
      <c r="DI50" s="6"/>
      <c r="DJ50" s="39"/>
      <c r="DK50" s="38"/>
      <c r="DL50" s="33"/>
      <c r="DM50" s="39"/>
      <c r="DN50" s="11"/>
      <c r="DO50" s="6"/>
      <c r="DP50" s="7"/>
      <c r="DQ50" s="11"/>
      <c r="DR50" s="6"/>
      <c r="DS50" s="7"/>
      <c r="DT50" s="11"/>
      <c r="DV50" s="28"/>
      <c r="DW50" s="28"/>
      <c r="DX50" s="11"/>
      <c r="DY50" s="6"/>
      <c r="DZ50" s="28"/>
      <c r="EA50" s="11"/>
      <c r="EB50" s="39"/>
      <c r="EC50" s="39"/>
      <c r="ED50" s="38"/>
      <c r="EE50" s="33"/>
      <c r="EF50" s="39"/>
      <c r="EG50" s="11"/>
      <c r="EH50" s="39">
        <v>135</v>
      </c>
      <c r="EI50" s="39">
        <v>347</v>
      </c>
      <c r="EJ50" s="11">
        <f t="shared" si="36"/>
        <v>2.5703703703703704</v>
      </c>
      <c r="EK50" s="33">
        <v>116</v>
      </c>
      <c r="EL50" s="39">
        <v>590</v>
      </c>
      <c r="EM50" s="11">
        <f t="shared" si="37"/>
        <v>5.0862068965517242</v>
      </c>
      <c r="EN50" s="33">
        <v>304</v>
      </c>
      <c r="EO50" s="39">
        <v>1355</v>
      </c>
      <c r="EP50" s="11">
        <f t="shared" si="38"/>
        <v>4.4572368421052628</v>
      </c>
      <c r="EQ50" s="33">
        <v>356</v>
      </c>
      <c r="ER50" s="39">
        <v>1502</v>
      </c>
      <c r="ES50" s="11">
        <f t="shared" si="39"/>
        <v>4.2191011235955056</v>
      </c>
    </row>
    <row r="51" spans="2:149">
      <c r="B51">
        <v>32</v>
      </c>
      <c r="C51" s="18" t="s">
        <v>163</v>
      </c>
      <c r="D51" s="28" t="s">
        <v>164</v>
      </c>
      <c r="E51" s="10">
        <v>5</v>
      </c>
      <c r="F51" s="10" t="s">
        <v>48</v>
      </c>
      <c r="G51" s="10">
        <v>35</v>
      </c>
      <c r="H51" s="137"/>
      <c r="I51" s="138"/>
      <c r="J51" s="149"/>
      <c r="K51" s="162">
        <f t="shared" si="62"/>
        <v>690.00099999999998</v>
      </c>
      <c r="L51" s="39">
        <f t="shared" si="63"/>
        <v>2017</v>
      </c>
      <c r="M51" s="38">
        <f t="shared" si="6"/>
        <v>2.9231841692983056</v>
      </c>
      <c r="N51" s="191">
        <f t="shared" si="64"/>
        <v>1728</v>
      </c>
      <c r="O51" s="190">
        <f t="shared" si="65"/>
        <v>7029</v>
      </c>
      <c r="P51" s="192">
        <f t="shared" si="19"/>
        <v>4.067708333333333</v>
      </c>
      <c r="Q51" s="202"/>
      <c r="R51" s="86"/>
      <c r="S51" s="198"/>
      <c r="T51" s="170"/>
      <c r="U51" s="86"/>
      <c r="V51" s="201"/>
      <c r="W51" s="170"/>
      <c r="X51" s="86"/>
      <c r="Y51" s="201"/>
      <c r="Z51" s="170"/>
      <c r="AA51" s="86"/>
      <c r="AB51" s="201"/>
      <c r="AC51" s="170"/>
      <c r="AD51" s="86"/>
      <c r="AE51" s="201"/>
      <c r="AF51" s="50"/>
      <c r="AG51" s="1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28">
        <v>554</v>
      </c>
      <c r="BE51" s="28">
        <v>1574</v>
      </c>
      <c r="BF51" s="193">
        <f t="shared" si="26"/>
        <v>2.8411552346570397</v>
      </c>
      <c r="BG51" s="181">
        <v>299</v>
      </c>
      <c r="BH51" s="28">
        <v>1237</v>
      </c>
      <c r="BI51" s="193">
        <f t="shared" si="27"/>
        <v>4.1371237458193981</v>
      </c>
      <c r="BJ51" s="181">
        <v>165</v>
      </c>
      <c r="BK51" s="28">
        <v>1125</v>
      </c>
      <c r="BL51" s="193">
        <f t="shared" si="51"/>
        <v>6.8181818181818183</v>
      </c>
      <c r="BM51" s="181">
        <v>60</v>
      </c>
      <c r="BN51" s="28">
        <v>488</v>
      </c>
      <c r="BO51" s="193">
        <f t="shared" si="52"/>
        <v>8.1333333333333329</v>
      </c>
      <c r="BP51" s="181"/>
      <c r="BQ51" s="28"/>
      <c r="BR51" s="193" t="s">
        <v>185</v>
      </c>
      <c r="BS51" s="181"/>
      <c r="BT51" s="28"/>
      <c r="BU51" s="193" t="s">
        <v>185</v>
      </c>
      <c r="BV51" s="181">
        <v>267</v>
      </c>
      <c r="BW51" s="28">
        <v>1219</v>
      </c>
      <c r="BX51" s="193">
        <f t="shared" si="59"/>
        <v>4.5655430711610485</v>
      </c>
      <c r="BY51" s="181">
        <v>383</v>
      </c>
      <c r="BZ51" s="28">
        <v>1386</v>
      </c>
      <c r="CA51" s="193">
        <f t="shared" si="33"/>
        <v>3.6187989556135771</v>
      </c>
      <c r="CB51" s="196">
        <f t="shared" si="68"/>
        <v>1728</v>
      </c>
      <c r="CC51" s="93">
        <f t="shared" si="69"/>
        <v>7029</v>
      </c>
      <c r="CD51" s="197">
        <f t="shared" si="70"/>
        <v>4.067708333333333</v>
      </c>
      <c r="CE51" s="50"/>
      <c r="CG51" s="182"/>
      <c r="CW51" s="7"/>
      <c r="CX51" s="26"/>
      <c r="CY51" s="38"/>
      <c r="CZ51" s="33"/>
      <c r="DA51" s="39"/>
      <c r="DB51" s="11"/>
      <c r="DC51" s="51"/>
      <c r="DD51" s="51"/>
      <c r="DE51" s="57"/>
      <c r="DF51" s="33"/>
      <c r="DG51" s="39"/>
      <c r="DH51" s="11"/>
      <c r="DI51" s="6"/>
      <c r="DJ51" s="39"/>
      <c r="DK51" s="38"/>
      <c r="DL51" s="33"/>
      <c r="DM51" s="39"/>
      <c r="DN51" s="11"/>
      <c r="DO51" s="6"/>
      <c r="DP51" s="7"/>
      <c r="DQ51" s="11"/>
      <c r="DR51" s="6"/>
      <c r="DS51" s="7"/>
      <c r="DT51" s="11"/>
      <c r="DV51" s="28"/>
      <c r="DW51" s="28"/>
      <c r="DX51" s="11"/>
      <c r="DY51" s="6"/>
      <c r="DZ51" s="28"/>
      <c r="EA51" s="11"/>
      <c r="EB51" s="39"/>
      <c r="EC51" s="39"/>
      <c r="ED51" s="38"/>
      <c r="EE51" s="33"/>
      <c r="EF51" s="39"/>
      <c r="EG51" s="11"/>
      <c r="EH51" s="39">
        <v>1E-3</v>
      </c>
      <c r="EI51" s="39">
        <v>0</v>
      </c>
      <c r="EJ51" s="11">
        <f t="shared" si="36"/>
        <v>0</v>
      </c>
      <c r="EK51" s="33">
        <v>66</v>
      </c>
      <c r="EL51" s="39">
        <v>205</v>
      </c>
      <c r="EM51" s="11">
        <f t="shared" si="37"/>
        <v>3.106060606060606</v>
      </c>
      <c r="EN51" s="33">
        <v>348</v>
      </c>
      <c r="EO51" s="39">
        <v>657</v>
      </c>
      <c r="EP51" s="11">
        <f t="shared" si="38"/>
        <v>1.8879310344827587</v>
      </c>
      <c r="EQ51" s="33">
        <v>276</v>
      </c>
      <c r="ER51" s="39">
        <v>1155</v>
      </c>
      <c r="ES51" s="11">
        <f t="shared" si="39"/>
        <v>4.1847826086956523</v>
      </c>
    </row>
    <row r="52" spans="2:149">
      <c r="B52">
        <v>33</v>
      </c>
      <c r="C52" s="18" t="s">
        <v>165</v>
      </c>
      <c r="D52" s="28" t="s">
        <v>166</v>
      </c>
      <c r="E52" s="10">
        <v>9</v>
      </c>
      <c r="F52" s="10" t="s">
        <v>48</v>
      </c>
      <c r="G52" s="10">
        <v>38</v>
      </c>
      <c r="H52" s="137"/>
      <c r="I52" s="138"/>
      <c r="J52" s="149"/>
      <c r="K52" s="162">
        <f t="shared" si="62"/>
        <v>635.00099999999998</v>
      </c>
      <c r="L52" s="39">
        <f t="shared" si="63"/>
        <v>2351</v>
      </c>
      <c r="M52" s="38">
        <f t="shared" si="6"/>
        <v>3.7023563742419303</v>
      </c>
      <c r="N52" s="191">
        <f t="shared" si="64"/>
        <v>1380</v>
      </c>
      <c r="O52" s="190">
        <f t="shared" si="65"/>
        <v>5472</v>
      </c>
      <c r="P52" s="192">
        <f t="shared" si="19"/>
        <v>3.965217391304348</v>
      </c>
      <c r="Q52" s="202">
        <f t="shared" si="20"/>
        <v>709</v>
      </c>
      <c r="R52" s="86">
        <f t="shared" si="21"/>
        <v>2843</v>
      </c>
      <c r="S52" s="198">
        <f t="shared" si="22"/>
        <v>4.0098730606488013</v>
      </c>
      <c r="T52" s="170">
        <v>288</v>
      </c>
      <c r="U52" s="86">
        <v>1119</v>
      </c>
      <c r="V52" s="201">
        <f t="shared" si="23"/>
        <v>3.8854166666666665</v>
      </c>
      <c r="W52" s="170">
        <v>235</v>
      </c>
      <c r="X52" s="86">
        <v>954</v>
      </c>
      <c r="Y52" s="201">
        <f t="shared" ref="Y52:Y83" si="74">X52/W52</f>
        <v>4.0595744680851062</v>
      </c>
      <c r="Z52" s="170">
        <v>164</v>
      </c>
      <c r="AA52" s="86">
        <v>680</v>
      </c>
      <c r="AB52" s="201">
        <f t="shared" ref="AB52:AB54" si="75">AA52/Z52</f>
        <v>4.1463414634146343</v>
      </c>
      <c r="AC52" s="170">
        <v>22</v>
      </c>
      <c r="AD52" s="86">
        <v>90</v>
      </c>
      <c r="AE52" s="201">
        <f t="shared" ref="AE52:AE54" si="76">AD52/AC52</f>
        <v>4.0909090909090908</v>
      </c>
      <c r="AF52" s="50"/>
      <c r="AG52" s="10">
        <v>38</v>
      </c>
      <c r="AH52" s="50">
        <v>4.0098730606488013</v>
      </c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28">
        <v>416</v>
      </c>
      <c r="BE52" s="28">
        <v>1423</v>
      </c>
      <c r="BF52" s="193">
        <f t="shared" si="26"/>
        <v>3.4206730769230771</v>
      </c>
      <c r="BG52" s="181">
        <v>218</v>
      </c>
      <c r="BH52" s="28">
        <v>840</v>
      </c>
      <c r="BI52" s="193">
        <f t="shared" si="27"/>
        <v>3.8532110091743119</v>
      </c>
      <c r="BJ52" s="181">
        <v>139</v>
      </c>
      <c r="BK52" s="28">
        <v>654</v>
      </c>
      <c r="BL52" s="193">
        <f t="shared" si="51"/>
        <v>4.7050359712230216</v>
      </c>
      <c r="BM52" s="181">
        <v>60</v>
      </c>
      <c r="BN52" s="28">
        <v>237</v>
      </c>
      <c r="BO52" s="193">
        <f t="shared" si="52"/>
        <v>3.95</v>
      </c>
      <c r="BP52" s="181">
        <v>0</v>
      </c>
      <c r="BQ52" s="28">
        <v>0</v>
      </c>
      <c r="BR52" s="193">
        <v>0</v>
      </c>
      <c r="BS52" s="181">
        <v>56</v>
      </c>
      <c r="BT52" s="28">
        <v>294</v>
      </c>
      <c r="BU52" s="193">
        <f t="shared" si="31"/>
        <v>5.25</v>
      </c>
      <c r="BV52" s="181">
        <v>207</v>
      </c>
      <c r="BW52" s="28">
        <v>885</v>
      </c>
      <c r="BX52" s="193">
        <f t="shared" ref="BX52:BX56" si="77">BW52/BV52</f>
        <v>4.27536231884058</v>
      </c>
      <c r="BY52" s="181">
        <v>284</v>
      </c>
      <c r="BZ52" s="28">
        <v>1139</v>
      </c>
      <c r="CA52" s="193">
        <f t="shared" ref="CA52:CA56" si="78">BZ52/BY52</f>
        <v>4.01056338028169</v>
      </c>
      <c r="CB52" s="196">
        <f t="shared" si="68"/>
        <v>1380</v>
      </c>
      <c r="CC52" s="93">
        <f t="shared" si="69"/>
        <v>5472</v>
      </c>
      <c r="CD52" s="197">
        <f t="shared" si="70"/>
        <v>3.965217391304348</v>
      </c>
      <c r="CE52" s="50"/>
      <c r="CW52" s="7"/>
      <c r="CX52" s="26"/>
      <c r="CY52" s="38"/>
      <c r="CZ52" s="33"/>
      <c r="DA52" s="39"/>
      <c r="DB52" s="11"/>
      <c r="DC52" s="51"/>
      <c r="DD52" s="51"/>
      <c r="DE52" s="57"/>
      <c r="DF52" s="33"/>
      <c r="DG52" s="39"/>
      <c r="DH52" s="11"/>
      <c r="DI52" s="6"/>
      <c r="DJ52" s="39"/>
      <c r="DK52" s="38"/>
      <c r="DL52" s="33"/>
      <c r="DM52" s="39"/>
      <c r="DN52" s="11"/>
      <c r="DO52" s="6"/>
      <c r="DP52" s="7"/>
      <c r="DQ52" s="11"/>
      <c r="DR52" s="6"/>
      <c r="DS52" s="7"/>
      <c r="DT52" s="11"/>
      <c r="DV52" s="28"/>
      <c r="DW52" s="28"/>
      <c r="DX52" s="11"/>
      <c r="DY52" s="6"/>
      <c r="DZ52" s="28"/>
      <c r="EA52" s="11"/>
      <c r="EB52" s="39"/>
      <c r="EC52" s="39"/>
      <c r="ED52" s="38"/>
      <c r="EE52" s="33"/>
      <c r="EF52" s="39"/>
      <c r="EG52" s="11"/>
      <c r="EH52" s="39">
        <v>1E-3</v>
      </c>
      <c r="EI52" s="39">
        <v>0</v>
      </c>
      <c r="EJ52" s="11">
        <f t="shared" si="36"/>
        <v>0</v>
      </c>
      <c r="EK52" s="33">
        <v>57</v>
      </c>
      <c r="EL52" s="39">
        <v>245</v>
      </c>
      <c r="EM52" s="11">
        <f t="shared" si="37"/>
        <v>4.2982456140350873</v>
      </c>
      <c r="EN52" s="33">
        <v>252</v>
      </c>
      <c r="EO52" s="39">
        <v>925</v>
      </c>
      <c r="EP52" s="11">
        <f t="shared" si="38"/>
        <v>3.6706349206349205</v>
      </c>
      <c r="EQ52" s="33">
        <v>326</v>
      </c>
      <c r="ER52" s="39">
        <v>1181</v>
      </c>
      <c r="ES52" s="11">
        <f t="shared" si="39"/>
        <v>3.6226993865030677</v>
      </c>
    </row>
    <row r="53" spans="2:149">
      <c r="B53">
        <v>34</v>
      </c>
      <c r="C53" s="18" t="s">
        <v>205</v>
      </c>
      <c r="D53" s="28" t="s">
        <v>164</v>
      </c>
      <c r="E53" s="10">
        <v>9</v>
      </c>
      <c r="F53" s="10" t="s">
        <v>48</v>
      </c>
      <c r="G53" s="10">
        <v>32</v>
      </c>
      <c r="H53" s="137"/>
      <c r="I53" s="138"/>
      <c r="J53" s="149"/>
      <c r="K53" s="162">
        <f t="shared" si="62"/>
        <v>821.00099999999998</v>
      </c>
      <c r="L53" s="39">
        <f t="shared" si="63"/>
        <v>2708</v>
      </c>
      <c r="M53" s="38">
        <f t="shared" si="6"/>
        <v>3.2984125476095647</v>
      </c>
      <c r="N53" s="191">
        <f t="shared" si="64"/>
        <v>1988</v>
      </c>
      <c r="O53" s="190">
        <f t="shared" si="65"/>
        <v>8467</v>
      </c>
      <c r="P53" s="192">
        <f t="shared" si="19"/>
        <v>4.2590543259557343</v>
      </c>
      <c r="Q53" s="202">
        <f t="shared" si="20"/>
        <v>1239.01</v>
      </c>
      <c r="R53" s="86">
        <f t="shared" si="21"/>
        <v>5048</v>
      </c>
      <c r="S53" s="198">
        <f t="shared" si="22"/>
        <v>4.0742205470496611</v>
      </c>
      <c r="T53" s="170">
        <v>402</v>
      </c>
      <c r="U53" s="86">
        <v>1578</v>
      </c>
      <c r="V53" s="201">
        <f t="shared" si="23"/>
        <v>3.9253731343283582</v>
      </c>
      <c r="W53" s="170">
        <v>451</v>
      </c>
      <c r="X53" s="86">
        <v>1943</v>
      </c>
      <c r="Y53" s="201">
        <f t="shared" si="74"/>
        <v>4.3082039911308208</v>
      </c>
      <c r="Z53" s="170">
        <v>386</v>
      </c>
      <c r="AA53" s="86">
        <v>1527</v>
      </c>
      <c r="AB53" s="201">
        <f t="shared" si="75"/>
        <v>3.9559585492227978</v>
      </c>
      <c r="AC53" s="170">
        <v>0.01</v>
      </c>
      <c r="AD53" s="86">
        <v>0</v>
      </c>
      <c r="AE53" s="201">
        <f t="shared" si="76"/>
        <v>0</v>
      </c>
      <c r="AF53" s="50"/>
      <c r="AG53" s="10">
        <v>32</v>
      </c>
      <c r="AH53" s="50">
        <v>4.0742205470496611</v>
      </c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28">
        <v>582</v>
      </c>
      <c r="BE53" s="28">
        <v>2232</v>
      </c>
      <c r="BF53" s="193">
        <f t="shared" si="26"/>
        <v>3.8350515463917527</v>
      </c>
      <c r="BG53" s="181">
        <v>324</v>
      </c>
      <c r="BH53" s="28">
        <v>1464</v>
      </c>
      <c r="BI53" s="193">
        <f t="shared" si="27"/>
        <v>4.5185185185185182</v>
      </c>
      <c r="BJ53" s="181">
        <v>215</v>
      </c>
      <c r="BK53" s="28">
        <v>1205</v>
      </c>
      <c r="BL53" s="193">
        <f t="shared" si="51"/>
        <v>5.6046511627906979</v>
      </c>
      <c r="BM53" s="181"/>
      <c r="BN53" s="28"/>
      <c r="BO53" s="193" t="s">
        <v>172</v>
      </c>
      <c r="BP53" s="181">
        <v>0</v>
      </c>
      <c r="BQ53" s="28">
        <v>0</v>
      </c>
      <c r="BR53" s="193">
        <v>0</v>
      </c>
      <c r="BS53" s="181">
        <v>111</v>
      </c>
      <c r="BT53" s="28">
        <v>621</v>
      </c>
      <c r="BU53" s="193">
        <f t="shared" si="31"/>
        <v>5.5945945945945947</v>
      </c>
      <c r="BV53" s="181">
        <v>415</v>
      </c>
      <c r="BW53" s="28">
        <v>1617</v>
      </c>
      <c r="BX53" s="193">
        <f t="shared" si="77"/>
        <v>3.8963855421686748</v>
      </c>
      <c r="BY53" s="181">
        <v>341</v>
      </c>
      <c r="BZ53" s="28">
        <v>1328</v>
      </c>
      <c r="CA53" s="193">
        <f t="shared" si="78"/>
        <v>3.8944281524926687</v>
      </c>
      <c r="CB53" s="196">
        <f t="shared" si="68"/>
        <v>1988</v>
      </c>
      <c r="CC53" s="93">
        <f t="shared" si="69"/>
        <v>8467</v>
      </c>
      <c r="CD53" s="197">
        <f t="shared" si="70"/>
        <v>4.2590543259557343</v>
      </c>
      <c r="CE53" s="50"/>
      <c r="CW53" s="7"/>
      <c r="CX53" s="26"/>
      <c r="CY53" s="38"/>
      <c r="CZ53" s="33"/>
      <c r="DA53" s="39"/>
      <c r="DB53" s="11"/>
      <c r="DC53" s="51"/>
      <c r="DD53" s="51"/>
      <c r="DE53" s="57"/>
      <c r="DF53" s="33"/>
      <c r="DG53" s="39"/>
      <c r="DH53" s="11"/>
      <c r="DI53" s="6"/>
      <c r="DJ53" s="39"/>
      <c r="DK53" s="38"/>
      <c r="DL53" s="33"/>
      <c r="DM53" s="39"/>
      <c r="DN53" s="11"/>
      <c r="DO53" s="6"/>
      <c r="DP53" s="7"/>
      <c r="DQ53" s="11"/>
      <c r="DR53" s="6"/>
      <c r="DS53" s="7"/>
      <c r="DT53" s="11"/>
      <c r="DV53" s="28"/>
      <c r="DW53" s="28"/>
      <c r="DX53" s="11"/>
      <c r="DY53" s="6"/>
      <c r="DZ53" s="28"/>
      <c r="EA53" s="11"/>
      <c r="EB53" s="39"/>
      <c r="EC53" s="39"/>
      <c r="ED53" s="38"/>
      <c r="EE53" s="33"/>
      <c r="EF53" s="39"/>
      <c r="EG53" s="11"/>
      <c r="EH53" s="39">
        <v>1E-3</v>
      </c>
      <c r="EI53" s="39">
        <v>0</v>
      </c>
      <c r="EJ53" s="11">
        <f t="shared" si="36"/>
        <v>0</v>
      </c>
      <c r="EK53" s="33">
        <v>95</v>
      </c>
      <c r="EL53" s="39">
        <v>342</v>
      </c>
      <c r="EM53" s="11">
        <f t="shared" si="37"/>
        <v>3.6</v>
      </c>
      <c r="EN53" s="33">
        <v>350</v>
      </c>
      <c r="EO53" s="39">
        <v>976</v>
      </c>
      <c r="EP53" s="11">
        <f t="shared" si="38"/>
        <v>2.7885714285714287</v>
      </c>
      <c r="EQ53" s="33">
        <v>376</v>
      </c>
      <c r="ER53" s="39">
        <v>1390</v>
      </c>
      <c r="ES53" s="11">
        <f t="shared" si="39"/>
        <v>3.6968085106382977</v>
      </c>
    </row>
    <row r="54" spans="2:149">
      <c r="B54">
        <v>35</v>
      </c>
      <c r="C54" s="18" t="s">
        <v>204</v>
      </c>
      <c r="D54" s="28" t="s">
        <v>164</v>
      </c>
      <c r="E54" s="10">
        <v>12</v>
      </c>
      <c r="F54" s="10" t="s">
        <v>48</v>
      </c>
      <c r="G54" s="10">
        <v>33</v>
      </c>
      <c r="H54" s="137"/>
      <c r="I54" s="138"/>
      <c r="J54" s="149"/>
      <c r="K54" s="162">
        <f t="shared" si="62"/>
        <v>942</v>
      </c>
      <c r="L54" s="39">
        <f t="shared" si="63"/>
        <v>4216</v>
      </c>
      <c r="M54" s="38">
        <f t="shared" si="6"/>
        <v>4.4755838641188959</v>
      </c>
      <c r="N54" s="18">
        <f t="shared" si="64"/>
        <v>0</v>
      </c>
      <c r="O54" s="7">
        <f t="shared" si="65"/>
        <v>0</v>
      </c>
      <c r="P54" s="160"/>
      <c r="Q54" s="202">
        <f t="shared" si="20"/>
        <v>932</v>
      </c>
      <c r="R54" s="86">
        <f t="shared" si="21"/>
        <v>4175</v>
      </c>
      <c r="S54" s="198">
        <f t="shared" si="22"/>
        <v>4.4796137339055795</v>
      </c>
      <c r="T54" s="170">
        <v>468</v>
      </c>
      <c r="U54" s="86">
        <v>2215</v>
      </c>
      <c r="V54" s="201">
        <f t="shared" si="23"/>
        <v>4.732905982905983</v>
      </c>
      <c r="W54" s="170">
        <v>464</v>
      </c>
      <c r="X54" s="86">
        <v>1960</v>
      </c>
      <c r="Y54" s="201">
        <f t="shared" si="74"/>
        <v>4.2241379310344831</v>
      </c>
      <c r="Z54" s="170"/>
      <c r="AA54" s="86"/>
      <c r="AB54" s="201" t="e">
        <f t="shared" si="75"/>
        <v>#DIV/0!</v>
      </c>
      <c r="AC54" s="170"/>
      <c r="AD54" s="86"/>
      <c r="AE54" s="201" t="e">
        <f t="shared" si="76"/>
        <v>#DIV/0!</v>
      </c>
      <c r="AF54" s="50"/>
      <c r="AG54" s="10">
        <v>33</v>
      </c>
      <c r="AH54" s="50">
        <v>4.4796137339055795</v>
      </c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28"/>
      <c r="BE54" s="28"/>
      <c r="BF54" s="193"/>
      <c r="BG54" s="181"/>
      <c r="BH54" s="28"/>
      <c r="BI54" s="193"/>
      <c r="BJ54" s="181"/>
      <c r="BK54" s="28"/>
      <c r="BL54" s="193"/>
      <c r="BM54" s="181"/>
      <c r="BN54" s="28"/>
      <c r="BO54" s="193"/>
      <c r="BP54" s="181"/>
      <c r="BQ54" s="28"/>
      <c r="BR54" s="193"/>
      <c r="BS54" s="181"/>
      <c r="BT54" s="28"/>
      <c r="BU54" s="193"/>
      <c r="BV54" s="181"/>
      <c r="BW54" s="28"/>
      <c r="BX54" s="193"/>
      <c r="BY54" s="181"/>
      <c r="BZ54" s="28"/>
      <c r="CA54" s="193"/>
      <c r="CB54" s="170"/>
      <c r="CC54" s="86"/>
      <c r="CD54" s="193"/>
      <c r="CE54" s="50"/>
      <c r="CW54" s="7"/>
      <c r="CX54" s="26"/>
      <c r="CY54" s="38"/>
      <c r="CZ54" s="33"/>
      <c r="DA54" s="39"/>
      <c r="DB54" s="11"/>
      <c r="DC54" s="51"/>
      <c r="DD54" s="51"/>
      <c r="DE54" s="57"/>
      <c r="DF54" s="33"/>
      <c r="DG54" s="39"/>
      <c r="DH54" s="11"/>
      <c r="DI54" s="6"/>
      <c r="DJ54" s="39"/>
      <c r="DK54" s="38"/>
      <c r="DL54" s="33"/>
      <c r="DM54" s="39"/>
      <c r="DN54" s="11"/>
      <c r="DO54" s="6"/>
      <c r="DP54" s="7"/>
      <c r="DQ54" s="11"/>
      <c r="DR54" s="6"/>
      <c r="DS54" s="7"/>
      <c r="DT54" s="11"/>
      <c r="DV54" s="28"/>
      <c r="DW54" s="28"/>
      <c r="DX54" s="11"/>
      <c r="DY54" s="6"/>
      <c r="DZ54" s="28"/>
      <c r="EA54" s="11"/>
      <c r="EB54" s="39"/>
      <c r="EC54" s="39"/>
      <c r="ED54" s="38"/>
      <c r="EE54" s="33"/>
      <c r="EF54" s="39"/>
      <c r="EG54" s="11"/>
      <c r="EH54" s="39"/>
      <c r="EI54" s="39"/>
      <c r="EJ54" s="11"/>
      <c r="EK54" s="33">
        <v>78</v>
      </c>
      <c r="EL54" s="39">
        <v>385</v>
      </c>
      <c r="EM54" s="11">
        <f t="shared" si="37"/>
        <v>4.9358974358974361</v>
      </c>
      <c r="EN54" s="33">
        <v>388</v>
      </c>
      <c r="EO54" s="39">
        <v>1721</v>
      </c>
      <c r="EP54" s="11">
        <f t="shared" si="38"/>
        <v>4.4355670103092786</v>
      </c>
      <c r="EQ54" s="33">
        <v>476</v>
      </c>
      <c r="ER54" s="39">
        <v>2110</v>
      </c>
      <c r="ES54" s="11">
        <f t="shared" si="39"/>
        <v>4.4327731092436977</v>
      </c>
    </row>
    <row r="55" spans="2:149">
      <c r="B55">
        <v>36</v>
      </c>
      <c r="C55" s="18" t="s">
        <v>159</v>
      </c>
      <c r="D55" s="28" t="s">
        <v>102</v>
      </c>
      <c r="E55" s="10">
        <v>11</v>
      </c>
      <c r="F55" s="10" t="s">
        <v>160</v>
      </c>
      <c r="G55" s="10">
        <v>42</v>
      </c>
      <c r="H55" s="137"/>
      <c r="I55" s="138"/>
      <c r="J55" s="149"/>
      <c r="K55" s="162">
        <f t="shared" si="62"/>
        <v>1943</v>
      </c>
      <c r="L55" s="39">
        <f t="shared" si="63"/>
        <v>9772</v>
      </c>
      <c r="M55" s="38">
        <f t="shared" si="6"/>
        <v>5.0293360782295418</v>
      </c>
      <c r="N55" s="18">
        <f t="shared" si="64"/>
        <v>1696</v>
      </c>
      <c r="O55" s="7">
        <f t="shared" si="65"/>
        <v>8436</v>
      </c>
      <c r="P55" s="160">
        <f t="shared" si="19"/>
        <v>4.9740566037735849</v>
      </c>
      <c r="Q55" s="202"/>
      <c r="R55" s="86"/>
      <c r="S55" s="198"/>
      <c r="T55" s="170"/>
      <c r="U55" s="86"/>
      <c r="V55" s="201"/>
      <c r="W55" s="170"/>
      <c r="X55" s="86"/>
      <c r="Y55" s="201"/>
      <c r="Z55" s="170"/>
      <c r="AA55" s="86"/>
      <c r="AB55" s="201"/>
      <c r="AC55" s="170"/>
      <c r="AD55" s="86"/>
      <c r="AE55" s="201"/>
      <c r="AF55" s="50"/>
      <c r="AG55" s="1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28">
        <v>1025</v>
      </c>
      <c r="BE55" s="28">
        <v>5007</v>
      </c>
      <c r="BF55" s="193">
        <f t="shared" si="26"/>
        <v>4.8848780487804877</v>
      </c>
      <c r="BG55" s="181"/>
      <c r="BH55" s="28"/>
      <c r="BI55" s="193" t="e">
        <f t="shared" si="27"/>
        <v>#DIV/0!</v>
      </c>
      <c r="BJ55" s="181">
        <v>671</v>
      </c>
      <c r="BK55" s="28">
        <v>3429</v>
      </c>
      <c r="BL55" s="193">
        <f t="shared" si="51"/>
        <v>5.1102831594634877</v>
      </c>
      <c r="BM55" s="181"/>
      <c r="BN55" s="28"/>
      <c r="BO55" s="193" t="e">
        <f t="shared" si="52"/>
        <v>#DIV/0!</v>
      </c>
      <c r="BP55" s="181"/>
      <c r="BQ55" s="28"/>
      <c r="BR55" s="193" t="e">
        <f t="shared" si="58"/>
        <v>#DIV/0!</v>
      </c>
      <c r="BS55" s="181"/>
      <c r="BT55" s="28"/>
      <c r="BU55" s="193" t="e">
        <f t="shared" si="31"/>
        <v>#DIV/0!</v>
      </c>
      <c r="BV55" s="181"/>
      <c r="BW55" s="28"/>
      <c r="BX55" s="193" t="e">
        <f t="shared" si="77"/>
        <v>#DIV/0!</v>
      </c>
      <c r="BY55" s="181"/>
      <c r="BZ55" s="28"/>
      <c r="CA55" s="193"/>
      <c r="CB55" s="170">
        <f t="shared" ref="CB55:CB69" si="79">N55</f>
        <v>1696</v>
      </c>
      <c r="CC55" s="86">
        <f t="shared" ref="CC55:CC69" si="80">O55</f>
        <v>8436</v>
      </c>
      <c r="CD55" s="193">
        <f t="shared" ref="CD55:CD69" si="81">P55</f>
        <v>4.9740566037735849</v>
      </c>
      <c r="CE55" s="50"/>
      <c r="CW55" s="7"/>
      <c r="CX55" s="26"/>
      <c r="CY55" s="38"/>
      <c r="CZ55" s="33"/>
      <c r="DA55" s="39"/>
      <c r="DB55" s="11"/>
      <c r="DC55" s="51"/>
      <c r="DD55" s="51"/>
      <c r="DE55" s="57"/>
      <c r="DF55" s="33"/>
      <c r="DG55" s="39"/>
      <c r="DH55" s="11"/>
      <c r="DI55" s="6"/>
      <c r="DJ55" s="39"/>
      <c r="DK55" s="38"/>
      <c r="DL55" s="33"/>
      <c r="DM55" s="39"/>
      <c r="DN55" s="11"/>
      <c r="DO55" s="6"/>
      <c r="DP55" s="7"/>
      <c r="DQ55" s="11"/>
      <c r="DR55" s="6"/>
      <c r="DS55" s="7"/>
      <c r="DT55" s="11"/>
      <c r="DV55" s="28"/>
      <c r="DW55" s="28"/>
      <c r="DX55" s="11"/>
      <c r="DY55" s="6"/>
      <c r="DZ55" s="28"/>
      <c r="EA55" s="11"/>
      <c r="EB55" s="39"/>
      <c r="EC55" s="39"/>
      <c r="ED55" s="38"/>
      <c r="EE55" s="33"/>
      <c r="EF55" s="39"/>
      <c r="EG55" s="11"/>
      <c r="EH55" s="33">
        <v>176</v>
      </c>
      <c r="EI55" s="39">
        <v>838</v>
      </c>
      <c r="EJ55" s="11">
        <f>+EI55/EH55</f>
        <v>4.7613636363636367</v>
      </c>
      <c r="EK55" s="33">
        <v>350</v>
      </c>
      <c r="EL55" s="39">
        <v>1750</v>
      </c>
      <c r="EM55" s="11">
        <f>+EL55/EK55</f>
        <v>5</v>
      </c>
      <c r="EN55" s="33">
        <v>676</v>
      </c>
      <c r="EO55" s="39">
        <v>3320</v>
      </c>
      <c r="EP55" s="11">
        <f>+EO55/EN55</f>
        <v>4.9112426035502956</v>
      </c>
      <c r="EQ55" s="33">
        <v>741</v>
      </c>
      <c r="ER55" s="39">
        <v>3864</v>
      </c>
      <c r="ES55" s="11">
        <f>+ER55/EQ55</f>
        <v>5.2145748987854255</v>
      </c>
    </row>
    <row r="56" spans="2:149">
      <c r="B56">
        <v>37</v>
      </c>
      <c r="C56" s="18" t="s">
        <v>174</v>
      </c>
      <c r="D56" s="28" t="s">
        <v>175</v>
      </c>
      <c r="E56" s="10">
        <v>9</v>
      </c>
      <c r="F56" s="10" t="s">
        <v>48</v>
      </c>
      <c r="G56" s="10">
        <v>27</v>
      </c>
      <c r="H56" s="137"/>
      <c r="I56" s="138"/>
      <c r="J56" s="149"/>
      <c r="K56" s="162">
        <f t="shared" si="62"/>
        <v>758</v>
      </c>
      <c r="L56" s="39">
        <f t="shared" si="63"/>
        <v>3549</v>
      </c>
      <c r="M56" s="38">
        <f t="shared" si="6"/>
        <v>4.6820580474934035</v>
      </c>
      <c r="N56" s="191">
        <f t="shared" si="64"/>
        <v>2430</v>
      </c>
      <c r="O56" s="190">
        <f t="shared" si="65"/>
        <v>11557</v>
      </c>
      <c r="P56" s="192">
        <f t="shared" si="19"/>
        <v>4.7559670781893004</v>
      </c>
      <c r="Q56" s="202">
        <f t="shared" si="20"/>
        <v>1250</v>
      </c>
      <c r="R56" s="86">
        <f t="shared" si="21"/>
        <v>6347</v>
      </c>
      <c r="S56" s="198">
        <f t="shared" si="22"/>
        <v>5.0776000000000003</v>
      </c>
      <c r="T56" s="170">
        <v>430</v>
      </c>
      <c r="U56" s="86">
        <v>2107</v>
      </c>
      <c r="V56" s="201">
        <f t="shared" si="23"/>
        <v>4.9000000000000004</v>
      </c>
      <c r="W56" s="170">
        <v>362</v>
      </c>
      <c r="X56" s="86">
        <v>1830</v>
      </c>
      <c r="Y56" s="201">
        <f t="shared" si="74"/>
        <v>5.05524861878453</v>
      </c>
      <c r="Z56" s="170">
        <v>337</v>
      </c>
      <c r="AA56" s="86">
        <v>1750</v>
      </c>
      <c r="AB56" s="201">
        <f t="shared" ref="AB56:AB58" si="82">AA56/Z56</f>
        <v>5.1928783382789314</v>
      </c>
      <c r="AC56" s="170">
        <v>121</v>
      </c>
      <c r="AD56" s="86">
        <v>660</v>
      </c>
      <c r="AE56" s="201">
        <f t="shared" ref="AE56:AE69" si="83">AD56/AC56</f>
        <v>5.4545454545454541</v>
      </c>
      <c r="AF56" s="50"/>
      <c r="AG56" s="10">
        <v>27</v>
      </c>
      <c r="AH56" s="50">
        <v>5.0776000000000003</v>
      </c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28">
        <v>599</v>
      </c>
      <c r="BE56" s="28">
        <v>2655</v>
      </c>
      <c r="BF56" s="193">
        <f t="shared" si="26"/>
        <v>4.4323873121869779</v>
      </c>
      <c r="BG56" s="181">
        <v>364</v>
      </c>
      <c r="BH56" s="28">
        <v>1804</v>
      </c>
      <c r="BI56" s="193">
        <f t="shared" si="27"/>
        <v>4.9560439560439562</v>
      </c>
      <c r="BJ56" s="181">
        <v>334</v>
      </c>
      <c r="BK56" s="28">
        <v>1593</v>
      </c>
      <c r="BL56" s="193">
        <f t="shared" si="51"/>
        <v>4.7694610778443112</v>
      </c>
      <c r="BM56" s="181">
        <v>122</v>
      </c>
      <c r="BN56" s="28">
        <v>681</v>
      </c>
      <c r="BO56" s="193">
        <f t="shared" si="52"/>
        <v>5.581967213114754</v>
      </c>
      <c r="BP56" s="181">
        <v>91</v>
      </c>
      <c r="BQ56" s="28">
        <v>535</v>
      </c>
      <c r="BR56" s="193">
        <f t="shared" si="58"/>
        <v>5.8791208791208796</v>
      </c>
      <c r="BS56" s="181">
        <v>136</v>
      </c>
      <c r="BT56" s="28">
        <v>761</v>
      </c>
      <c r="BU56" s="193">
        <f t="shared" si="31"/>
        <v>5.5955882352941178</v>
      </c>
      <c r="BV56" s="181">
        <v>394</v>
      </c>
      <c r="BW56" s="28">
        <v>1744</v>
      </c>
      <c r="BX56" s="193">
        <f t="shared" si="77"/>
        <v>4.4263959390862944</v>
      </c>
      <c r="BY56" s="181">
        <v>390</v>
      </c>
      <c r="BZ56" s="28">
        <v>1784</v>
      </c>
      <c r="CA56" s="193">
        <f t="shared" si="78"/>
        <v>4.5743589743589741</v>
      </c>
      <c r="CB56" s="196">
        <f t="shared" si="79"/>
        <v>2430</v>
      </c>
      <c r="CC56" s="93">
        <f t="shared" si="80"/>
        <v>11557</v>
      </c>
      <c r="CD56" s="197">
        <f t="shared" si="81"/>
        <v>4.7559670781893004</v>
      </c>
      <c r="CE56" s="50"/>
      <c r="CW56" s="7"/>
      <c r="CX56" s="26"/>
      <c r="CY56" s="38"/>
      <c r="CZ56" s="33"/>
      <c r="DA56" s="39"/>
      <c r="DB56" s="11"/>
      <c r="DC56" s="51"/>
      <c r="DD56" s="51"/>
      <c r="DE56" s="57"/>
      <c r="DF56" s="33"/>
      <c r="DG56" s="39"/>
      <c r="DH56" s="11"/>
      <c r="DI56" s="6"/>
      <c r="DJ56" s="39"/>
      <c r="DK56" s="38"/>
      <c r="DL56" s="33"/>
      <c r="DM56" s="39"/>
      <c r="DN56" s="11"/>
      <c r="DO56" s="6"/>
      <c r="DP56" s="7"/>
      <c r="DQ56" s="11"/>
      <c r="DR56" s="6"/>
      <c r="DS56" s="7"/>
      <c r="DT56" s="11"/>
      <c r="DV56" s="28"/>
      <c r="DW56" s="28"/>
      <c r="DX56" s="11"/>
      <c r="DY56" s="6"/>
      <c r="DZ56" s="28"/>
      <c r="EA56" s="11"/>
      <c r="EB56" s="39"/>
      <c r="EC56" s="39"/>
      <c r="ED56" s="38"/>
      <c r="EE56" s="39"/>
      <c r="EF56" s="39"/>
      <c r="EG56" s="38"/>
      <c r="EH56" s="39"/>
      <c r="EI56" s="39"/>
      <c r="EJ56" s="11"/>
      <c r="EK56" s="33"/>
      <c r="EL56" s="39"/>
      <c r="EM56" s="11"/>
      <c r="EN56" s="33">
        <v>378</v>
      </c>
      <c r="EO56" s="39">
        <v>1689</v>
      </c>
      <c r="EP56" s="11">
        <f>+EO56/EN56</f>
        <v>4.4682539682539684</v>
      </c>
      <c r="EQ56" s="33">
        <v>380</v>
      </c>
      <c r="ER56" s="39">
        <v>1860</v>
      </c>
      <c r="ES56" s="11">
        <f>+ER56/EQ56</f>
        <v>4.8947368421052628</v>
      </c>
    </row>
    <row r="57" spans="2:149">
      <c r="B57">
        <v>38</v>
      </c>
      <c r="C57" s="18" t="s">
        <v>206</v>
      </c>
      <c r="D57" s="28" t="s">
        <v>146</v>
      </c>
      <c r="E57" s="10">
        <v>7</v>
      </c>
      <c r="F57" s="10" t="s">
        <v>24</v>
      </c>
      <c r="G57" s="10">
        <v>32</v>
      </c>
      <c r="H57" s="137"/>
      <c r="I57" s="138"/>
      <c r="J57" s="149"/>
      <c r="K57" s="162">
        <f t="shared" si="62"/>
        <v>352</v>
      </c>
      <c r="L57" s="39">
        <f t="shared" si="63"/>
        <v>1431</v>
      </c>
      <c r="M57" s="38">
        <f t="shared" si="6"/>
        <v>4.0653409090909092</v>
      </c>
      <c r="N57" s="191">
        <f t="shared" si="64"/>
        <v>1915</v>
      </c>
      <c r="O57" s="190">
        <f t="shared" si="65"/>
        <v>7299</v>
      </c>
      <c r="P57" s="192">
        <f t="shared" si="19"/>
        <v>3.8114882506527414</v>
      </c>
      <c r="Q57" s="202">
        <f t="shared" si="20"/>
        <v>793</v>
      </c>
      <c r="R57" s="86">
        <f t="shared" si="21"/>
        <v>3854</v>
      </c>
      <c r="S57" s="198">
        <f t="shared" si="22"/>
        <v>4.8600252206809582</v>
      </c>
      <c r="T57" s="170">
        <v>322</v>
      </c>
      <c r="U57" s="86">
        <v>1469</v>
      </c>
      <c r="V57" s="201">
        <f t="shared" si="23"/>
        <v>4.5621118012422359</v>
      </c>
      <c r="W57" s="170">
        <v>248</v>
      </c>
      <c r="X57" s="86">
        <v>1277</v>
      </c>
      <c r="Y57" s="201">
        <f t="shared" si="74"/>
        <v>5.149193548387097</v>
      </c>
      <c r="Z57" s="170">
        <v>223</v>
      </c>
      <c r="AA57" s="86">
        <v>1108</v>
      </c>
      <c r="AB57" s="201">
        <f t="shared" si="82"/>
        <v>4.9686098654708521</v>
      </c>
      <c r="AC57" s="170"/>
      <c r="AD57" s="86"/>
      <c r="AE57" s="201" t="e">
        <f t="shared" si="83"/>
        <v>#DIV/0!</v>
      </c>
      <c r="AF57" s="50"/>
      <c r="AG57" s="10">
        <v>32</v>
      </c>
      <c r="AH57" s="50">
        <v>4.8600252206809582</v>
      </c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28">
        <v>559</v>
      </c>
      <c r="BE57" s="28">
        <v>1701</v>
      </c>
      <c r="BF57" s="193">
        <f t="shared" si="26"/>
        <v>3.0429338103756707</v>
      </c>
      <c r="BG57" s="181">
        <v>258</v>
      </c>
      <c r="BH57" s="28">
        <v>998</v>
      </c>
      <c r="BI57" s="193">
        <f t="shared" si="27"/>
        <v>3.8682170542635661</v>
      </c>
      <c r="BJ57" s="181">
        <v>228</v>
      </c>
      <c r="BK57" s="28">
        <v>875</v>
      </c>
      <c r="BL57" s="193">
        <f t="shared" si="51"/>
        <v>3.8377192982456139</v>
      </c>
      <c r="BM57" s="181">
        <v>72</v>
      </c>
      <c r="BN57" s="28">
        <v>289</v>
      </c>
      <c r="BO57" s="193">
        <f t="shared" si="52"/>
        <v>4.0138888888888893</v>
      </c>
      <c r="BP57" s="181">
        <v>104</v>
      </c>
      <c r="BQ57" s="28">
        <v>286</v>
      </c>
      <c r="BR57" s="193">
        <f t="shared" si="58"/>
        <v>2.75</v>
      </c>
      <c r="BS57" s="181">
        <v>96</v>
      </c>
      <c r="BT57" s="28">
        <v>481</v>
      </c>
      <c r="BU57" s="193">
        <f t="shared" si="31"/>
        <v>5.010416666666667</v>
      </c>
      <c r="BV57" s="181">
        <v>269</v>
      </c>
      <c r="BW57" s="28">
        <v>1205</v>
      </c>
      <c r="BX57" s="193">
        <f t="shared" ref="BX57:BX66" si="84">BW57/BV57</f>
        <v>4.4795539033457246</v>
      </c>
      <c r="BY57" s="181">
        <v>329</v>
      </c>
      <c r="BZ57" s="28">
        <v>1464</v>
      </c>
      <c r="CA57" s="193">
        <f t="shared" ref="CA57:CA67" si="85">BZ57/BY57</f>
        <v>4.4498480243161094</v>
      </c>
      <c r="CB57" s="196">
        <f t="shared" si="79"/>
        <v>1915</v>
      </c>
      <c r="CC57" s="93">
        <f t="shared" si="80"/>
        <v>7299</v>
      </c>
      <c r="CD57" s="197">
        <f t="shared" si="81"/>
        <v>3.8114882506527414</v>
      </c>
      <c r="CE57" s="50"/>
      <c r="CW57" s="7"/>
      <c r="CX57" s="26"/>
      <c r="CY57" s="38"/>
      <c r="CZ57" s="33"/>
      <c r="DA57" s="39"/>
      <c r="DB57" s="11"/>
      <c r="DC57" s="51"/>
      <c r="DD57" s="51"/>
      <c r="DE57" s="57"/>
      <c r="DF57" s="33"/>
      <c r="DG57" s="39"/>
      <c r="DH57" s="11"/>
      <c r="DI57" s="6"/>
      <c r="DJ57" s="39"/>
      <c r="DK57" s="38"/>
      <c r="DL57" s="33"/>
      <c r="DM57" s="39"/>
      <c r="DN57" s="11"/>
      <c r="DO57" s="6"/>
      <c r="DP57" s="7"/>
      <c r="DQ57" s="11"/>
      <c r="DR57" s="6"/>
      <c r="DS57" s="7"/>
      <c r="DT57" s="11"/>
      <c r="DV57" s="28"/>
      <c r="DW57" s="28"/>
      <c r="DX57" s="11"/>
      <c r="DY57" s="6"/>
      <c r="DZ57" s="28"/>
      <c r="EA57" s="11"/>
      <c r="EB57" s="39"/>
      <c r="EC57" s="39"/>
      <c r="ED57" s="38"/>
      <c r="EE57" s="39"/>
      <c r="EF57" s="39"/>
      <c r="EG57" s="38"/>
      <c r="EH57" s="39"/>
      <c r="EI57" s="39"/>
      <c r="EJ57" s="11"/>
      <c r="EK57" s="33"/>
      <c r="EL57" s="39"/>
      <c r="EM57" s="11"/>
      <c r="EN57" s="33"/>
      <c r="EO57" s="39"/>
      <c r="EP57" s="11"/>
      <c r="EQ57" s="33">
        <v>352</v>
      </c>
      <c r="ER57" s="39">
        <v>1431</v>
      </c>
      <c r="ES57" s="11">
        <f t="shared" ref="ES57:ES59" si="86">+ER57/EQ57</f>
        <v>4.0653409090909092</v>
      </c>
    </row>
    <row r="58" spans="2:149">
      <c r="B58">
        <v>39</v>
      </c>
      <c r="C58" s="18" t="s">
        <v>177</v>
      </c>
      <c r="D58" s="28" t="s">
        <v>178</v>
      </c>
      <c r="E58" s="10">
        <v>11</v>
      </c>
      <c r="F58" s="10" t="s">
        <v>48</v>
      </c>
      <c r="G58" s="10">
        <v>29</v>
      </c>
      <c r="H58" s="137"/>
      <c r="I58" s="138"/>
      <c r="J58" s="149"/>
      <c r="K58" s="162">
        <f t="shared" si="62"/>
        <v>998</v>
      </c>
      <c r="L58" s="39">
        <f t="shared" si="63"/>
        <v>4058</v>
      </c>
      <c r="M58" s="38">
        <f t="shared" si="6"/>
        <v>4.0661322645290578</v>
      </c>
      <c r="N58" s="191">
        <f t="shared" si="64"/>
        <v>2288</v>
      </c>
      <c r="O58" s="190">
        <f t="shared" si="65"/>
        <v>9108</v>
      </c>
      <c r="P58" s="192">
        <f t="shared" si="19"/>
        <v>3.9807692307692308</v>
      </c>
      <c r="Q58" s="202">
        <f t="shared" si="20"/>
        <v>1008</v>
      </c>
      <c r="R58" s="86">
        <f t="shared" si="21"/>
        <v>4223</v>
      </c>
      <c r="S58" s="198"/>
      <c r="T58" s="170">
        <v>380</v>
      </c>
      <c r="U58" s="86">
        <v>1620</v>
      </c>
      <c r="V58" s="201">
        <f t="shared" si="23"/>
        <v>4.2631578947368425</v>
      </c>
      <c r="W58" s="170">
        <v>341</v>
      </c>
      <c r="X58" s="86">
        <v>1453</v>
      </c>
      <c r="Y58" s="201">
        <f t="shared" si="74"/>
        <v>4.2609970674486801</v>
      </c>
      <c r="Z58" s="170">
        <v>287</v>
      </c>
      <c r="AA58" s="86">
        <v>1150</v>
      </c>
      <c r="AB58" s="201">
        <f t="shared" si="82"/>
        <v>4.006968641114983</v>
      </c>
      <c r="AC58" s="170"/>
      <c r="AD58" s="86"/>
      <c r="AE58" s="201" t="e">
        <f t="shared" si="83"/>
        <v>#DIV/0!</v>
      </c>
      <c r="AF58" s="50"/>
      <c r="AG58" s="1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28">
        <v>534</v>
      </c>
      <c r="BE58" s="28">
        <v>2081</v>
      </c>
      <c r="BF58" s="193">
        <f t="shared" si="26"/>
        <v>3.8970037453183521</v>
      </c>
      <c r="BG58" s="181">
        <v>383</v>
      </c>
      <c r="BH58" s="28">
        <v>1556</v>
      </c>
      <c r="BI58" s="193">
        <f t="shared" si="27"/>
        <v>4.0626631853785904</v>
      </c>
      <c r="BJ58" s="181">
        <v>295</v>
      </c>
      <c r="BK58" s="28">
        <v>1251</v>
      </c>
      <c r="BL58" s="193">
        <f t="shared" si="51"/>
        <v>4.2406779661016953</v>
      </c>
      <c r="BM58" s="181">
        <v>103</v>
      </c>
      <c r="BN58" s="28">
        <v>354</v>
      </c>
      <c r="BO58" s="193">
        <f t="shared" si="52"/>
        <v>3.436893203883495</v>
      </c>
      <c r="BP58" s="181">
        <v>75</v>
      </c>
      <c r="BQ58" s="28">
        <v>247</v>
      </c>
      <c r="BR58" s="193">
        <f t="shared" si="58"/>
        <v>3.2933333333333334</v>
      </c>
      <c r="BS58" s="181">
        <v>147</v>
      </c>
      <c r="BT58" s="28">
        <v>579</v>
      </c>
      <c r="BU58" s="193">
        <f t="shared" si="31"/>
        <v>3.9387755102040818</v>
      </c>
      <c r="BV58" s="181">
        <v>321</v>
      </c>
      <c r="BW58" s="28">
        <v>1379</v>
      </c>
      <c r="BX58" s="193">
        <f t="shared" si="84"/>
        <v>4.29595015576324</v>
      </c>
      <c r="BY58" s="181">
        <v>430</v>
      </c>
      <c r="BZ58" s="28">
        <v>1661</v>
      </c>
      <c r="CA58" s="193">
        <f t="shared" si="85"/>
        <v>3.8627906976744186</v>
      </c>
      <c r="CB58" s="196">
        <f t="shared" si="79"/>
        <v>2288</v>
      </c>
      <c r="CC58" s="93">
        <f t="shared" si="80"/>
        <v>9108</v>
      </c>
      <c r="CD58" s="197">
        <f t="shared" si="81"/>
        <v>3.9807692307692308</v>
      </c>
      <c r="CE58" s="50"/>
      <c r="CW58" s="7"/>
      <c r="CX58" s="26"/>
      <c r="CY58" s="38"/>
      <c r="CZ58" s="33"/>
      <c r="DA58" s="39"/>
      <c r="DB58" s="11"/>
      <c r="DC58" s="51"/>
      <c r="DD58" s="51"/>
      <c r="DE58" s="57"/>
      <c r="DF58" s="33"/>
      <c r="DG58" s="39"/>
      <c r="DH58" s="11"/>
      <c r="DI58" s="6"/>
      <c r="DJ58" s="39"/>
      <c r="DK58" s="38"/>
      <c r="DL58" s="33"/>
      <c r="DM58" s="39"/>
      <c r="DN58" s="11"/>
      <c r="DO58" s="6"/>
      <c r="DP58" s="7"/>
      <c r="DQ58" s="11"/>
      <c r="DR58" s="6"/>
      <c r="DS58" s="7"/>
      <c r="DT58" s="11"/>
      <c r="DV58" s="28"/>
      <c r="DW58" s="28"/>
      <c r="DX58" s="11"/>
      <c r="DY58" s="6"/>
      <c r="DZ58" s="28"/>
      <c r="EA58" s="11"/>
      <c r="EB58" s="39"/>
      <c r="EC58" s="39"/>
      <c r="ED58" s="38"/>
      <c r="EE58" s="39"/>
      <c r="EF58" s="39"/>
      <c r="EG58" s="38"/>
      <c r="EH58" s="39"/>
      <c r="EI58" s="39"/>
      <c r="EJ58" s="11"/>
      <c r="EK58" s="33"/>
      <c r="EL58" s="39"/>
      <c r="EM58" s="11"/>
      <c r="EN58" s="33">
        <v>505</v>
      </c>
      <c r="EO58" s="39">
        <v>2029</v>
      </c>
      <c r="EP58" s="11">
        <f t="shared" ref="EP58:EP59" si="87">+EO58/EN58</f>
        <v>4.0178217821782178</v>
      </c>
      <c r="EQ58" s="33">
        <v>493</v>
      </c>
      <c r="ER58" s="39">
        <v>2029</v>
      </c>
      <c r="ES58" s="11">
        <f t="shared" si="86"/>
        <v>4.1156186612576064</v>
      </c>
    </row>
    <row r="59" spans="2:149">
      <c r="B59">
        <v>40</v>
      </c>
      <c r="C59" s="18" t="s">
        <v>179</v>
      </c>
      <c r="D59" s="28" t="s">
        <v>180</v>
      </c>
      <c r="E59" s="10">
        <v>9</v>
      </c>
      <c r="F59" s="10" t="s">
        <v>24</v>
      </c>
      <c r="G59" s="10">
        <v>36</v>
      </c>
      <c r="H59" s="137"/>
      <c r="I59" s="138"/>
      <c r="J59" s="149"/>
      <c r="K59" s="162">
        <f t="shared" si="62"/>
        <v>937</v>
      </c>
      <c r="L59" s="39">
        <f t="shared" si="63"/>
        <v>3459</v>
      </c>
      <c r="M59" s="38">
        <f t="shared" si="6"/>
        <v>3.6915688367129134</v>
      </c>
      <c r="N59" s="191">
        <f t="shared" si="64"/>
        <v>2361</v>
      </c>
      <c r="O59" s="190">
        <f t="shared" si="65"/>
        <v>8903</v>
      </c>
      <c r="P59" s="192">
        <f t="shared" si="19"/>
        <v>3.7708598051673019</v>
      </c>
      <c r="Q59" s="202">
        <f t="shared" si="20"/>
        <v>1125</v>
      </c>
      <c r="R59" s="86">
        <f t="shared" si="21"/>
        <v>4294</v>
      </c>
      <c r="S59" s="198">
        <f t="shared" si="22"/>
        <v>3.8168888888888888</v>
      </c>
      <c r="T59" s="170">
        <v>423</v>
      </c>
      <c r="U59" s="86">
        <v>1568</v>
      </c>
      <c r="V59" s="201">
        <f t="shared" si="23"/>
        <v>3.706855791962175</v>
      </c>
      <c r="W59" s="170">
        <v>351</v>
      </c>
      <c r="X59" s="86">
        <v>1347</v>
      </c>
      <c r="Y59" s="201">
        <f t="shared" si="74"/>
        <v>3.8376068376068377</v>
      </c>
      <c r="Z59" s="170">
        <v>284</v>
      </c>
      <c r="AA59" s="86">
        <v>1098</v>
      </c>
      <c r="AB59" s="201">
        <f t="shared" ref="AB59:AB69" si="88">AA59/Z59</f>
        <v>3.8661971830985915</v>
      </c>
      <c r="AC59" s="170">
        <v>67</v>
      </c>
      <c r="AD59" s="86">
        <v>281</v>
      </c>
      <c r="AE59" s="201">
        <f t="shared" si="83"/>
        <v>4.1940298507462686</v>
      </c>
      <c r="AF59" s="50"/>
      <c r="AG59" s="10">
        <v>36</v>
      </c>
      <c r="AH59" s="50">
        <v>3.8168888888888888</v>
      </c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28">
        <v>589</v>
      </c>
      <c r="BE59" s="28">
        <v>1969</v>
      </c>
      <c r="BF59" s="193">
        <f t="shared" si="26"/>
        <v>3.3429541595925296</v>
      </c>
      <c r="BG59" s="181">
        <v>363</v>
      </c>
      <c r="BH59" s="28">
        <v>1366</v>
      </c>
      <c r="BI59" s="193">
        <f t="shared" si="27"/>
        <v>3.7630853994490359</v>
      </c>
      <c r="BJ59" s="181">
        <v>291</v>
      </c>
      <c r="BK59" s="28">
        <v>1191</v>
      </c>
      <c r="BL59" s="193">
        <f t="shared" si="51"/>
        <v>4.0927835051546388</v>
      </c>
      <c r="BM59" s="181">
        <v>119</v>
      </c>
      <c r="BN59" s="28">
        <v>486</v>
      </c>
      <c r="BO59" s="193">
        <f t="shared" si="52"/>
        <v>4.0840336134453779</v>
      </c>
      <c r="BP59" s="181">
        <v>74</v>
      </c>
      <c r="BQ59" s="28">
        <v>341</v>
      </c>
      <c r="BR59" s="193">
        <f t="shared" si="58"/>
        <v>4.6081081081081079</v>
      </c>
      <c r="BS59" s="181">
        <v>141</v>
      </c>
      <c r="BT59" s="28">
        <v>631</v>
      </c>
      <c r="BU59" s="193">
        <f t="shared" si="31"/>
        <v>4.4751773049645394</v>
      </c>
      <c r="BV59" s="181">
        <v>358</v>
      </c>
      <c r="BW59" s="28">
        <v>1352</v>
      </c>
      <c r="BX59" s="193">
        <f t="shared" si="84"/>
        <v>3.7765363128491618</v>
      </c>
      <c r="BY59" s="181">
        <v>426</v>
      </c>
      <c r="BZ59" s="28">
        <v>1567</v>
      </c>
      <c r="CA59" s="193">
        <f t="shared" si="85"/>
        <v>3.6784037558685445</v>
      </c>
      <c r="CB59" s="196">
        <f t="shared" si="79"/>
        <v>2361</v>
      </c>
      <c r="CC59" s="93">
        <f t="shared" si="80"/>
        <v>8903</v>
      </c>
      <c r="CD59" s="197">
        <f t="shared" si="81"/>
        <v>3.7708598051673019</v>
      </c>
      <c r="CE59" s="50"/>
      <c r="CW59" s="7"/>
      <c r="CX59" s="26"/>
      <c r="CY59" s="38"/>
      <c r="CZ59" s="33"/>
      <c r="DA59" s="39"/>
      <c r="DB59" s="11"/>
      <c r="DC59" s="51"/>
      <c r="DD59" s="51"/>
      <c r="DE59" s="57"/>
      <c r="DF59" s="33"/>
      <c r="DG59" s="39"/>
      <c r="DH59" s="11"/>
      <c r="DI59" s="6"/>
      <c r="DJ59" s="39"/>
      <c r="DK59" s="38"/>
      <c r="DL59" s="33"/>
      <c r="DM59" s="39"/>
      <c r="DN59" s="11"/>
      <c r="DO59" s="6"/>
      <c r="DP59" s="7"/>
      <c r="DQ59" s="11"/>
      <c r="DR59" s="6"/>
      <c r="DS59" s="7"/>
      <c r="DT59" s="11"/>
      <c r="DV59" s="28"/>
      <c r="DW59" s="28"/>
      <c r="DX59" s="11"/>
      <c r="DY59" s="6"/>
      <c r="DZ59" s="28"/>
      <c r="EA59" s="11"/>
      <c r="EB59" s="39"/>
      <c r="EC59" s="39"/>
      <c r="ED59" s="38"/>
      <c r="EE59" s="39"/>
      <c r="EF59" s="39"/>
      <c r="EG59" s="38"/>
      <c r="EH59" s="39"/>
      <c r="EI59" s="39"/>
      <c r="EJ59" s="11"/>
      <c r="EK59" s="33">
        <v>131</v>
      </c>
      <c r="EL59" s="39">
        <v>525</v>
      </c>
      <c r="EM59" s="11">
        <f>+EL59/EK59</f>
        <v>4.0076335877862599</v>
      </c>
      <c r="EN59" s="33">
        <v>382</v>
      </c>
      <c r="EO59" s="39">
        <v>1377</v>
      </c>
      <c r="EP59" s="11">
        <f t="shared" si="87"/>
        <v>3.6047120418848166</v>
      </c>
      <c r="EQ59" s="33">
        <v>424</v>
      </c>
      <c r="ER59" s="39">
        <v>1557</v>
      </c>
      <c r="ES59" s="11">
        <f t="shared" si="86"/>
        <v>3.6721698113207548</v>
      </c>
    </row>
    <row r="60" spans="2:149">
      <c r="B60">
        <v>41</v>
      </c>
      <c r="C60" s="37" t="s">
        <v>184</v>
      </c>
      <c r="D60" s="28" t="s">
        <v>183</v>
      </c>
      <c r="E60" s="10">
        <v>12</v>
      </c>
      <c r="F60" s="10" t="s">
        <v>48</v>
      </c>
      <c r="G60" s="10">
        <v>32</v>
      </c>
      <c r="H60" s="137"/>
      <c r="I60" s="138"/>
      <c r="J60" s="149"/>
      <c r="K60" s="162">
        <f t="shared" si="62"/>
        <v>0</v>
      </c>
      <c r="L60" s="39">
        <f t="shared" si="63"/>
        <v>0</v>
      </c>
      <c r="M60" s="38" t="e">
        <f t="shared" si="6"/>
        <v>#DIV/0!</v>
      </c>
      <c r="N60" s="191">
        <f t="shared" si="64"/>
        <v>6125</v>
      </c>
      <c r="O60" s="190">
        <f t="shared" si="65"/>
        <v>25763</v>
      </c>
      <c r="P60" s="192">
        <f t="shared" si="19"/>
        <v>4.2062040816326531</v>
      </c>
      <c r="Q60" s="202">
        <f t="shared" si="20"/>
        <v>2294</v>
      </c>
      <c r="R60" s="86">
        <f t="shared" si="21"/>
        <v>10662</v>
      </c>
      <c r="S60" s="198">
        <f t="shared" si="22"/>
        <v>4.6477768090671319</v>
      </c>
      <c r="T60" s="170">
        <v>893</v>
      </c>
      <c r="U60" s="86">
        <v>3883</v>
      </c>
      <c r="V60" s="201">
        <f t="shared" si="23"/>
        <v>4.3482642777155656</v>
      </c>
      <c r="W60" s="170">
        <v>611</v>
      </c>
      <c r="X60" s="86">
        <v>3004</v>
      </c>
      <c r="Y60" s="201">
        <f t="shared" si="74"/>
        <v>4.9165302782324058</v>
      </c>
      <c r="Z60" s="170">
        <v>618</v>
      </c>
      <c r="AA60" s="86">
        <v>2876</v>
      </c>
      <c r="AB60" s="201">
        <f t="shared" si="88"/>
        <v>4.6537216828478964</v>
      </c>
      <c r="AC60" s="170">
        <v>172</v>
      </c>
      <c r="AD60" s="86">
        <v>899</v>
      </c>
      <c r="AE60" s="201">
        <f t="shared" si="83"/>
        <v>5.2267441860465116</v>
      </c>
      <c r="AF60" s="50"/>
      <c r="AG60" s="10">
        <v>32</v>
      </c>
      <c r="AH60" s="50">
        <v>4.6477768090671319</v>
      </c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28">
        <v>1652</v>
      </c>
      <c r="BE60" s="28">
        <v>5590</v>
      </c>
      <c r="BF60" s="193">
        <f t="shared" si="26"/>
        <v>3.3837772397094432</v>
      </c>
      <c r="BG60" s="181">
        <v>1011</v>
      </c>
      <c r="BH60" s="28">
        <v>3814</v>
      </c>
      <c r="BI60" s="193">
        <f t="shared" si="27"/>
        <v>3.7725024727992089</v>
      </c>
      <c r="BJ60" s="181">
        <v>743</v>
      </c>
      <c r="BK60" s="28">
        <v>3200</v>
      </c>
      <c r="BL60" s="193">
        <f t="shared" si="51"/>
        <v>4.3068640646029612</v>
      </c>
      <c r="BM60" s="181">
        <v>556</v>
      </c>
      <c r="BN60" s="28">
        <v>2660</v>
      </c>
      <c r="BO60" s="193">
        <f t="shared" si="52"/>
        <v>4.7841726618705032</v>
      </c>
      <c r="BP60" s="181">
        <v>350</v>
      </c>
      <c r="BQ60" s="28">
        <v>2136</v>
      </c>
      <c r="BR60" s="193">
        <f t="shared" si="58"/>
        <v>6.1028571428571432</v>
      </c>
      <c r="BS60" s="181">
        <v>194</v>
      </c>
      <c r="BT60" s="28">
        <v>1261</v>
      </c>
      <c r="BU60" s="193">
        <f t="shared" si="31"/>
        <v>6.5</v>
      </c>
      <c r="BV60" s="181">
        <v>721</v>
      </c>
      <c r="BW60" s="28">
        <v>3250</v>
      </c>
      <c r="BX60" s="193">
        <f t="shared" si="84"/>
        <v>4.5076282940360608</v>
      </c>
      <c r="BY60" s="181">
        <v>898</v>
      </c>
      <c r="BZ60" s="28">
        <v>3852</v>
      </c>
      <c r="CA60" s="193">
        <f t="shared" si="85"/>
        <v>4.2895322939866372</v>
      </c>
      <c r="CB60" s="196">
        <f t="shared" si="79"/>
        <v>6125</v>
      </c>
      <c r="CC60" s="93">
        <f t="shared" si="80"/>
        <v>25763</v>
      </c>
      <c r="CD60" s="197">
        <f t="shared" si="81"/>
        <v>4.2062040816326531</v>
      </c>
      <c r="CE60" s="50"/>
      <c r="CW60" s="7"/>
      <c r="CX60" s="26"/>
      <c r="CY60" s="38"/>
      <c r="CZ60" s="33"/>
      <c r="DA60" s="39"/>
      <c r="DB60" s="11"/>
      <c r="DC60" s="51"/>
      <c r="DD60" s="51"/>
      <c r="DE60" s="57"/>
      <c r="DF60" s="33"/>
      <c r="DG60" s="39"/>
      <c r="DH60" s="11"/>
      <c r="DI60" s="6"/>
      <c r="DJ60" s="39"/>
      <c r="DK60" s="38"/>
      <c r="DL60" s="33"/>
      <c r="DM60" s="39"/>
      <c r="DN60" s="11"/>
      <c r="DO60" s="6"/>
      <c r="DP60" s="7"/>
      <c r="DQ60" s="11"/>
      <c r="DR60" s="6"/>
      <c r="DS60" s="7"/>
      <c r="DT60" s="11"/>
      <c r="DV60" s="28"/>
      <c r="DW60" s="28"/>
      <c r="DX60" s="11"/>
      <c r="DY60" s="6"/>
      <c r="DZ60" s="28"/>
      <c r="EA60" s="11"/>
      <c r="EB60" s="39"/>
      <c r="EC60" s="39"/>
      <c r="ED60" s="38"/>
      <c r="EE60" s="39"/>
      <c r="EF60" s="39"/>
      <c r="EG60" s="38"/>
      <c r="EH60" s="39"/>
      <c r="EI60" s="39"/>
      <c r="EJ60" s="11"/>
      <c r="EK60" s="33"/>
      <c r="EL60" s="39"/>
      <c r="EM60" s="11"/>
      <c r="EN60" s="33"/>
      <c r="EO60" s="39"/>
      <c r="EP60" s="11"/>
      <c r="EQ60" s="33"/>
      <c r="ER60" s="39"/>
      <c r="ES60" s="11"/>
    </row>
    <row r="61" spans="2:149">
      <c r="B61">
        <v>42</v>
      </c>
      <c r="C61" s="37" t="s">
        <v>188</v>
      </c>
      <c r="D61" s="28" t="s">
        <v>4</v>
      </c>
      <c r="E61" s="10">
        <v>5</v>
      </c>
      <c r="F61" s="10" t="s">
        <v>24</v>
      </c>
      <c r="G61" s="10">
        <v>30</v>
      </c>
      <c r="H61" s="137"/>
      <c r="I61" s="138"/>
      <c r="J61" s="149"/>
      <c r="K61" s="162"/>
      <c r="L61" s="39"/>
      <c r="M61" s="38"/>
      <c r="N61" s="191">
        <f t="shared" si="64"/>
        <v>2812</v>
      </c>
      <c r="O61" s="190">
        <f t="shared" si="65"/>
        <v>11466</v>
      </c>
      <c r="P61" s="192">
        <f t="shared" si="19"/>
        <v>4.0775248933143668</v>
      </c>
      <c r="Q61" s="202">
        <f t="shared" si="20"/>
        <v>1724</v>
      </c>
      <c r="R61" s="86">
        <f t="shared" si="21"/>
        <v>6726</v>
      </c>
      <c r="S61" s="198">
        <f t="shared" si="22"/>
        <v>3.9013921113689096</v>
      </c>
      <c r="T61" s="170">
        <v>597</v>
      </c>
      <c r="U61" s="86">
        <v>2314</v>
      </c>
      <c r="V61" s="201">
        <f t="shared" si="23"/>
        <v>3.8760469011725291</v>
      </c>
      <c r="W61" s="170">
        <v>504</v>
      </c>
      <c r="X61" s="86">
        <v>1759</v>
      </c>
      <c r="Y61" s="201">
        <f t="shared" si="74"/>
        <v>3.4900793650793651</v>
      </c>
      <c r="Z61" s="170">
        <v>432</v>
      </c>
      <c r="AA61" s="86">
        <v>1836</v>
      </c>
      <c r="AB61" s="201">
        <f t="shared" si="88"/>
        <v>4.25</v>
      </c>
      <c r="AC61" s="170">
        <v>191</v>
      </c>
      <c r="AD61" s="86">
        <v>817</v>
      </c>
      <c r="AE61" s="201">
        <f t="shared" si="83"/>
        <v>4.2774869109947646</v>
      </c>
      <c r="AF61" s="50"/>
      <c r="AG61" s="10">
        <v>30</v>
      </c>
      <c r="AH61" s="50">
        <v>3.9013921113689096</v>
      </c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28">
        <v>466</v>
      </c>
      <c r="BE61" s="28">
        <v>1869</v>
      </c>
      <c r="BF61" s="193">
        <f t="shared" si="26"/>
        <v>4.0107296137339059</v>
      </c>
      <c r="BG61" s="181">
        <v>323</v>
      </c>
      <c r="BH61" s="28">
        <v>1289</v>
      </c>
      <c r="BI61" s="193">
        <f t="shared" si="27"/>
        <v>3.9907120743034055</v>
      </c>
      <c r="BJ61" s="181">
        <v>367</v>
      </c>
      <c r="BK61" s="28">
        <v>1603</v>
      </c>
      <c r="BL61" s="193">
        <f t="shared" si="51"/>
        <v>4.3678474114441421</v>
      </c>
      <c r="BM61" s="181">
        <v>138</v>
      </c>
      <c r="BN61" s="28">
        <v>567</v>
      </c>
      <c r="BO61" s="193">
        <f t="shared" si="52"/>
        <v>4.1086956521739131</v>
      </c>
      <c r="BP61" s="181">
        <v>226</v>
      </c>
      <c r="BQ61" s="28">
        <v>658</v>
      </c>
      <c r="BR61" s="193">
        <f t="shared" si="58"/>
        <v>2.9115044247787609</v>
      </c>
      <c r="BS61" s="181">
        <v>234</v>
      </c>
      <c r="BT61" s="28">
        <v>1100</v>
      </c>
      <c r="BU61" s="193">
        <f t="shared" si="31"/>
        <v>4.700854700854701</v>
      </c>
      <c r="BV61" s="181">
        <v>500</v>
      </c>
      <c r="BW61" s="28">
        <v>2083</v>
      </c>
      <c r="BX61" s="193">
        <f t="shared" si="84"/>
        <v>4.1660000000000004</v>
      </c>
      <c r="BY61" s="181">
        <v>558</v>
      </c>
      <c r="BZ61" s="28">
        <v>2297</v>
      </c>
      <c r="CA61" s="193">
        <f t="shared" si="85"/>
        <v>4.1164874551971327</v>
      </c>
      <c r="CB61" s="196">
        <f t="shared" si="79"/>
        <v>2812</v>
      </c>
      <c r="CC61" s="93">
        <f t="shared" si="80"/>
        <v>11466</v>
      </c>
      <c r="CD61" s="197">
        <f t="shared" si="81"/>
        <v>4.0775248933143668</v>
      </c>
      <c r="CE61" s="50"/>
      <c r="CW61" s="7"/>
      <c r="CX61" s="26"/>
      <c r="CY61" s="38"/>
      <c r="CZ61" s="33"/>
      <c r="DA61" s="39"/>
      <c r="DB61" s="11"/>
      <c r="DC61" s="51"/>
      <c r="DD61" s="51"/>
      <c r="DE61" s="57"/>
      <c r="DF61" s="33"/>
      <c r="DG61" s="39"/>
      <c r="DH61" s="11"/>
      <c r="DI61" s="6"/>
      <c r="DJ61" s="39"/>
      <c r="DK61" s="38"/>
      <c r="DL61" s="33"/>
      <c r="DM61" s="39"/>
      <c r="DN61" s="11"/>
      <c r="DO61" s="6"/>
      <c r="DP61" s="7"/>
      <c r="DQ61" s="11"/>
      <c r="DR61" s="6"/>
      <c r="DS61" s="7"/>
      <c r="DT61" s="11"/>
      <c r="DV61" s="28"/>
      <c r="DW61" s="28"/>
      <c r="DX61" s="11"/>
      <c r="DY61" s="6"/>
      <c r="DZ61" s="28"/>
      <c r="EA61" s="11"/>
      <c r="EB61" s="39"/>
      <c r="EC61" s="39"/>
      <c r="ED61" s="38"/>
      <c r="EE61" s="39"/>
      <c r="EF61" s="39"/>
      <c r="EG61" s="38"/>
      <c r="EH61" s="39"/>
      <c r="EI61" s="39"/>
      <c r="EJ61" s="11"/>
      <c r="EK61" s="33"/>
      <c r="EL61" s="39"/>
      <c r="EM61" s="11"/>
      <c r="EN61" s="33"/>
      <c r="EO61" s="39"/>
      <c r="EP61" s="11"/>
      <c r="EQ61" s="33"/>
      <c r="ER61" s="39"/>
      <c r="ES61" s="11"/>
    </row>
    <row r="62" spans="2:149">
      <c r="B62">
        <v>43</v>
      </c>
      <c r="C62" s="37" t="s">
        <v>191</v>
      </c>
      <c r="D62" s="28" t="s">
        <v>23</v>
      </c>
      <c r="E62" s="10">
        <v>7.5</v>
      </c>
      <c r="F62" s="10" t="s">
        <v>24</v>
      </c>
      <c r="G62" s="10">
        <v>33</v>
      </c>
      <c r="H62" s="137"/>
      <c r="I62" s="138"/>
      <c r="J62" s="149"/>
      <c r="K62" s="162"/>
      <c r="L62" s="39"/>
      <c r="M62" s="38"/>
      <c r="N62" s="18">
        <f t="shared" si="64"/>
        <v>511</v>
      </c>
      <c r="O62" s="7">
        <f t="shared" si="65"/>
        <v>2173</v>
      </c>
      <c r="P62" s="160">
        <f t="shared" si="19"/>
        <v>4.2524461839530332</v>
      </c>
      <c r="Q62" s="202">
        <f t="shared" si="20"/>
        <v>731</v>
      </c>
      <c r="R62" s="86">
        <f t="shared" si="21"/>
        <v>3200</v>
      </c>
      <c r="S62" s="198">
        <f t="shared" si="22"/>
        <v>4.3775649794801641</v>
      </c>
      <c r="T62" s="170">
        <v>240</v>
      </c>
      <c r="U62" s="86">
        <v>1059</v>
      </c>
      <c r="V62" s="201">
        <f t="shared" si="23"/>
        <v>4.4124999999999996</v>
      </c>
      <c r="W62" s="170">
        <v>228</v>
      </c>
      <c r="X62" s="86">
        <v>1002</v>
      </c>
      <c r="Y62" s="201">
        <f t="shared" si="74"/>
        <v>4.3947368421052628</v>
      </c>
      <c r="Z62" s="170">
        <v>189</v>
      </c>
      <c r="AA62" s="86">
        <v>806</v>
      </c>
      <c r="AB62" s="201">
        <f t="shared" si="88"/>
        <v>4.2645502645502642</v>
      </c>
      <c r="AC62" s="170">
        <v>74</v>
      </c>
      <c r="AD62" s="86">
        <v>333</v>
      </c>
      <c r="AE62" s="201">
        <f t="shared" si="83"/>
        <v>4.5</v>
      </c>
      <c r="AF62" s="50"/>
      <c r="AG62" s="10">
        <v>33</v>
      </c>
      <c r="AH62" s="50">
        <v>4.3775649794801641</v>
      </c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7"/>
      <c r="BE62" s="28"/>
      <c r="BF62" s="11"/>
      <c r="BG62" s="6"/>
      <c r="BH62" s="28"/>
      <c r="BI62" s="11"/>
      <c r="BJ62" s="6"/>
      <c r="BK62" s="28"/>
      <c r="BL62" s="11"/>
      <c r="BM62" s="6"/>
      <c r="BN62" s="28"/>
      <c r="BO62" s="11"/>
      <c r="BP62" s="6"/>
      <c r="BQ62" s="28"/>
      <c r="BR62" s="11" t="e">
        <f t="shared" si="58"/>
        <v>#DIV/0!</v>
      </c>
      <c r="BS62" s="6">
        <v>69</v>
      </c>
      <c r="BT62" s="28">
        <v>307</v>
      </c>
      <c r="BU62" s="11">
        <f t="shared" si="31"/>
        <v>4.4492753623188408</v>
      </c>
      <c r="BV62" s="6">
        <v>203</v>
      </c>
      <c r="BW62" s="28">
        <v>856</v>
      </c>
      <c r="BX62" s="11">
        <f t="shared" si="84"/>
        <v>4.2167487684729066</v>
      </c>
      <c r="BY62" s="6">
        <v>239</v>
      </c>
      <c r="BZ62" s="28">
        <v>1010</v>
      </c>
      <c r="CA62" s="11">
        <f t="shared" si="85"/>
        <v>4.2259414225941425</v>
      </c>
      <c r="CB62" s="33">
        <f t="shared" si="79"/>
        <v>511</v>
      </c>
      <c r="CC62" s="39">
        <f t="shared" si="80"/>
        <v>2173</v>
      </c>
      <c r="CD62" s="11">
        <f t="shared" si="81"/>
        <v>4.2524461839530332</v>
      </c>
      <c r="CE62" s="38"/>
      <c r="CW62" s="7"/>
      <c r="CX62" s="26"/>
      <c r="CY62" s="38"/>
      <c r="CZ62" s="33"/>
      <c r="DA62" s="39"/>
      <c r="DB62" s="11"/>
      <c r="DC62" s="51"/>
      <c r="DD62" s="51"/>
      <c r="DE62" s="57"/>
      <c r="DF62" s="33"/>
      <c r="DG62" s="39"/>
      <c r="DH62" s="11"/>
      <c r="DI62" s="6"/>
      <c r="DJ62" s="39"/>
      <c r="DK62" s="38"/>
      <c r="DL62" s="33"/>
      <c r="DM62" s="39"/>
      <c r="DN62" s="11"/>
      <c r="DO62" s="6"/>
      <c r="DP62" s="7"/>
      <c r="DQ62" s="11"/>
      <c r="DR62" s="6"/>
      <c r="DS62" s="7"/>
      <c r="DT62" s="11"/>
      <c r="DV62" s="28"/>
      <c r="DW62" s="28"/>
      <c r="DX62" s="11"/>
      <c r="DY62" s="6"/>
      <c r="DZ62" s="28"/>
      <c r="EA62" s="11"/>
      <c r="EB62" s="39"/>
      <c r="EC62" s="39"/>
      <c r="ED62" s="38"/>
      <c r="EE62" s="39"/>
      <c r="EF62" s="39"/>
      <c r="EG62" s="38"/>
      <c r="EH62" s="39"/>
      <c r="EI62" s="39"/>
      <c r="EJ62" s="11"/>
      <c r="EK62" s="33"/>
      <c r="EL62" s="39"/>
      <c r="EM62" s="11"/>
      <c r="EN62" s="33"/>
      <c r="EO62" s="39"/>
      <c r="EP62" s="11"/>
      <c r="EQ62" s="33"/>
      <c r="ER62" s="39"/>
      <c r="ES62" s="11"/>
    </row>
    <row r="63" spans="2:149">
      <c r="B63">
        <v>44</v>
      </c>
      <c r="C63" s="37" t="s">
        <v>192</v>
      </c>
      <c r="D63" s="28" t="s">
        <v>193</v>
      </c>
      <c r="E63" s="10">
        <v>12</v>
      </c>
      <c r="F63" s="10" t="s">
        <v>48</v>
      </c>
      <c r="G63" s="10">
        <v>35</v>
      </c>
      <c r="H63" s="137"/>
      <c r="I63" s="138"/>
      <c r="J63" s="149"/>
      <c r="K63" s="162"/>
      <c r="L63" s="39"/>
      <c r="M63" s="38"/>
      <c r="N63" s="18">
        <f t="shared" si="64"/>
        <v>1527</v>
      </c>
      <c r="O63" s="7">
        <f t="shared" si="65"/>
        <v>8274</v>
      </c>
      <c r="P63" s="160">
        <f t="shared" si="19"/>
        <v>5.418467583497053</v>
      </c>
      <c r="Q63" s="202">
        <f t="shared" si="20"/>
        <v>1625</v>
      </c>
      <c r="R63" s="86">
        <f t="shared" si="21"/>
        <v>9655</v>
      </c>
      <c r="S63" s="198">
        <f t="shared" si="22"/>
        <v>5.9415384615384612</v>
      </c>
      <c r="T63" s="170">
        <v>639</v>
      </c>
      <c r="U63" s="86">
        <v>3620</v>
      </c>
      <c r="V63" s="201">
        <f t="shared" si="23"/>
        <v>5.6651017214397497</v>
      </c>
      <c r="W63" s="170">
        <v>544</v>
      </c>
      <c r="X63" s="86">
        <v>3381</v>
      </c>
      <c r="Y63" s="201">
        <f t="shared" si="74"/>
        <v>6.2150735294117645</v>
      </c>
      <c r="Z63" s="170">
        <v>390</v>
      </c>
      <c r="AA63" s="86">
        <v>2396</v>
      </c>
      <c r="AB63" s="201">
        <f t="shared" si="88"/>
        <v>6.143589743589744</v>
      </c>
      <c r="AC63" s="170">
        <v>52</v>
      </c>
      <c r="AD63" s="86">
        <v>258</v>
      </c>
      <c r="AE63" s="201">
        <f t="shared" si="83"/>
        <v>4.9615384615384617</v>
      </c>
      <c r="AF63" s="50"/>
      <c r="AG63" s="1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7"/>
      <c r="BE63" s="28"/>
      <c r="BF63" s="11"/>
      <c r="BG63" s="6"/>
      <c r="BH63" s="28"/>
      <c r="BI63" s="11"/>
      <c r="BJ63" s="6"/>
      <c r="BK63" s="28"/>
      <c r="BL63" s="11"/>
      <c r="BM63" s="6"/>
      <c r="BN63" s="28"/>
      <c r="BO63" s="11"/>
      <c r="BP63" s="6">
        <v>87</v>
      </c>
      <c r="BQ63" s="28">
        <v>765</v>
      </c>
      <c r="BR63" s="11">
        <f t="shared" si="58"/>
        <v>8.7931034482758612</v>
      </c>
      <c r="BS63" s="6">
        <v>193</v>
      </c>
      <c r="BT63" s="28">
        <v>1500</v>
      </c>
      <c r="BU63" s="11">
        <f t="shared" si="31"/>
        <v>7.7720207253886011</v>
      </c>
      <c r="BV63" s="6">
        <v>559</v>
      </c>
      <c r="BW63" s="28">
        <v>2547</v>
      </c>
      <c r="BX63" s="11">
        <f t="shared" si="84"/>
        <v>4.5563506261180677</v>
      </c>
      <c r="BY63" s="6">
        <v>688</v>
      </c>
      <c r="BZ63" s="28">
        <v>3462</v>
      </c>
      <c r="CA63" s="11">
        <f t="shared" si="85"/>
        <v>5.0319767441860463</v>
      </c>
      <c r="CB63" s="33">
        <f t="shared" si="79"/>
        <v>1527</v>
      </c>
      <c r="CC63" s="39">
        <f t="shared" si="80"/>
        <v>8274</v>
      </c>
      <c r="CD63" s="11">
        <f t="shared" si="81"/>
        <v>5.418467583497053</v>
      </c>
      <c r="CE63" s="38"/>
      <c r="CW63" s="7"/>
      <c r="CX63" s="26"/>
      <c r="CY63" s="38"/>
      <c r="CZ63" s="33"/>
      <c r="DA63" s="39"/>
      <c r="DB63" s="11"/>
      <c r="DC63" s="51"/>
      <c r="DD63" s="51"/>
      <c r="DE63" s="57"/>
      <c r="DF63" s="33"/>
      <c r="DG63" s="39"/>
      <c r="DH63" s="11"/>
      <c r="DI63" s="6"/>
      <c r="DJ63" s="39"/>
      <c r="DK63" s="38"/>
      <c r="DL63" s="33"/>
      <c r="DM63" s="39"/>
      <c r="DN63" s="11"/>
      <c r="DO63" s="6"/>
      <c r="DP63" s="7"/>
      <c r="DQ63" s="11"/>
      <c r="DR63" s="6"/>
      <c r="DS63" s="7"/>
      <c r="DT63" s="11"/>
      <c r="DV63" s="28"/>
      <c r="DW63" s="28"/>
      <c r="DX63" s="11"/>
      <c r="DY63" s="6"/>
      <c r="DZ63" s="28"/>
      <c r="EA63" s="11"/>
      <c r="EB63" s="39"/>
      <c r="EC63" s="39"/>
      <c r="ED63" s="38"/>
      <c r="EE63" s="39"/>
      <c r="EF63" s="39"/>
      <c r="EG63" s="38"/>
      <c r="EH63" s="39"/>
      <c r="EI63" s="39"/>
      <c r="EJ63" s="11"/>
      <c r="EK63" s="33"/>
      <c r="EL63" s="39"/>
      <c r="EM63" s="11"/>
      <c r="EN63" s="33"/>
      <c r="EO63" s="39"/>
      <c r="EP63" s="11"/>
      <c r="EQ63" s="33"/>
      <c r="ER63" s="39"/>
      <c r="ES63" s="11"/>
    </row>
    <row r="64" spans="2:149">
      <c r="B64">
        <v>45</v>
      </c>
      <c r="C64" s="37" t="s">
        <v>194</v>
      </c>
      <c r="D64" s="28" t="s">
        <v>33</v>
      </c>
      <c r="E64" s="10">
        <v>11.2</v>
      </c>
      <c r="F64" s="10" t="s">
        <v>24</v>
      </c>
      <c r="G64" s="10">
        <v>33</v>
      </c>
      <c r="H64" s="137"/>
      <c r="I64" s="138"/>
      <c r="J64" s="149"/>
      <c r="K64" s="162"/>
      <c r="L64" s="39"/>
      <c r="M64" s="38"/>
      <c r="N64" s="18">
        <f t="shared" si="64"/>
        <v>1236</v>
      </c>
      <c r="O64" s="7">
        <f t="shared" si="65"/>
        <v>5680</v>
      </c>
      <c r="P64" s="160">
        <f t="shared" si="19"/>
        <v>4.5954692556634305</v>
      </c>
      <c r="Q64" s="202">
        <f t="shared" si="20"/>
        <v>1698</v>
      </c>
      <c r="R64" s="86">
        <f t="shared" si="21"/>
        <v>7437</v>
      </c>
      <c r="S64" s="198">
        <f t="shared" si="22"/>
        <v>4.3798586572438163</v>
      </c>
      <c r="T64" s="170">
        <v>649</v>
      </c>
      <c r="U64" s="86">
        <v>2761</v>
      </c>
      <c r="V64" s="201">
        <f t="shared" si="23"/>
        <v>4.2542372881355934</v>
      </c>
      <c r="W64" s="170">
        <v>503</v>
      </c>
      <c r="X64" s="86">
        <v>2263</v>
      </c>
      <c r="Y64" s="201">
        <f t="shared" si="74"/>
        <v>4.499005964214712</v>
      </c>
      <c r="Z64" s="170">
        <v>404</v>
      </c>
      <c r="AA64" s="86">
        <v>1767</v>
      </c>
      <c r="AB64" s="201">
        <f t="shared" si="88"/>
        <v>4.3737623762376234</v>
      </c>
      <c r="AC64" s="170">
        <v>142</v>
      </c>
      <c r="AD64" s="86">
        <v>646</v>
      </c>
      <c r="AE64" s="201">
        <f t="shared" si="83"/>
        <v>4.549295774647887</v>
      </c>
      <c r="AF64" s="50"/>
      <c r="AG64" s="10">
        <v>33</v>
      </c>
      <c r="AH64" s="50">
        <v>4.3798586572438163</v>
      </c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7"/>
      <c r="BE64" s="28"/>
      <c r="BF64" s="11"/>
      <c r="BG64" s="6"/>
      <c r="BH64" s="28"/>
      <c r="BI64" s="11"/>
      <c r="BJ64" s="6"/>
      <c r="BK64" s="28"/>
      <c r="BL64" s="11"/>
      <c r="BM64" s="6"/>
      <c r="BN64" s="28"/>
      <c r="BO64" s="11"/>
      <c r="BP64" s="6">
        <v>11</v>
      </c>
      <c r="BQ64" s="28">
        <v>71</v>
      </c>
      <c r="BR64" s="11">
        <f t="shared" si="58"/>
        <v>6.4545454545454541</v>
      </c>
      <c r="BS64" s="6">
        <v>155</v>
      </c>
      <c r="BT64" s="28">
        <v>823</v>
      </c>
      <c r="BU64" s="11">
        <f t="shared" si="31"/>
        <v>5.3096774193548386</v>
      </c>
      <c r="BV64" s="6">
        <v>456</v>
      </c>
      <c r="BW64" s="28">
        <v>2086</v>
      </c>
      <c r="BX64" s="11">
        <f t="shared" si="84"/>
        <v>4.5745614035087723</v>
      </c>
      <c r="BY64" s="6">
        <v>614</v>
      </c>
      <c r="BZ64" s="28">
        <v>2700</v>
      </c>
      <c r="CA64" s="11">
        <f t="shared" si="85"/>
        <v>4.3973941368078178</v>
      </c>
      <c r="CB64" s="33">
        <f t="shared" si="79"/>
        <v>1236</v>
      </c>
      <c r="CC64" s="39">
        <f t="shared" si="80"/>
        <v>5680</v>
      </c>
      <c r="CD64" s="11">
        <f t="shared" si="81"/>
        <v>4.5954692556634305</v>
      </c>
      <c r="CE64" s="38"/>
      <c r="CW64" s="7"/>
      <c r="CX64" s="26"/>
      <c r="CY64" s="38"/>
      <c r="CZ64" s="33"/>
      <c r="DA64" s="39"/>
      <c r="DB64" s="11"/>
      <c r="DC64" s="51"/>
      <c r="DD64" s="51"/>
      <c r="DE64" s="57"/>
      <c r="DF64" s="33"/>
      <c r="DG64" s="39"/>
      <c r="DH64" s="11"/>
      <c r="DI64" s="6"/>
      <c r="DJ64" s="39"/>
      <c r="DK64" s="38"/>
      <c r="DL64" s="33"/>
      <c r="DM64" s="39"/>
      <c r="DN64" s="11"/>
      <c r="DO64" s="6"/>
      <c r="DP64" s="7"/>
      <c r="DQ64" s="11"/>
      <c r="DR64" s="6"/>
      <c r="DS64" s="7"/>
      <c r="DT64" s="11"/>
      <c r="DV64" s="28"/>
      <c r="DW64" s="28"/>
      <c r="DX64" s="11"/>
      <c r="DY64" s="6"/>
      <c r="DZ64" s="28"/>
      <c r="EA64" s="11"/>
      <c r="EB64" s="39"/>
      <c r="EC64" s="39"/>
      <c r="ED64" s="38"/>
      <c r="EE64" s="39"/>
      <c r="EF64" s="39"/>
      <c r="EG64" s="38"/>
      <c r="EH64" s="39"/>
      <c r="EI64" s="39"/>
      <c r="EJ64" s="11"/>
      <c r="EK64" s="33"/>
      <c r="EL64" s="39"/>
      <c r="EM64" s="11"/>
      <c r="EN64" s="33"/>
      <c r="EO64" s="39"/>
      <c r="EP64" s="11"/>
      <c r="EQ64" s="33"/>
      <c r="ER64" s="39"/>
      <c r="ES64" s="11"/>
    </row>
    <row r="65" spans="2:149">
      <c r="B65">
        <v>46</v>
      </c>
      <c r="C65" s="37" t="s">
        <v>195</v>
      </c>
      <c r="D65" s="28" t="s">
        <v>23</v>
      </c>
      <c r="E65" s="10">
        <v>7.5</v>
      </c>
      <c r="F65" s="10" t="s">
        <v>48</v>
      </c>
      <c r="G65" s="10">
        <v>31</v>
      </c>
      <c r="H65" s="137"/>
      <c r="I65" s="138"/>
      <c r="J65" s="149"/>
      <c r="K65" s="162"/>
      <c r="L65" s="39"/>
      <c r="M65" s="38"/>
      <c r="N65" s="18">
        <f t="shared" si="64"/>
        <v>1112</v>
      </c>
      <c r="O65" s="7">
        <f t="shared" si="65"/>
        <v>4581</v>
      </c>
      <c r="P65" s="160">
        <f t="shared" si="19"/>
        <v>4.1196043165467628</v>
      </c>
      <c r="Q65" s="202">
        <f t="shared" si="20"/>
        <v>1595</v>
      </c>
      <c r="R65" s="86">
        <f t="shared" si="21"/>
        <v>6373</v>
      </c>
      <c r="S65" s="198">
        <f t="shared" si="22"/>
        <v>3.9956112852664578</v>
      </c>
      <c r="T65" s="170">
        <v>597</v>
      </c>
      <c r="U65" s="86">
        <v>2354</v>
      </c>
      <c r="V65" s="201">
        <f t="shared" si="23"/>
        <v>3.9430485762144052</v>
      </c>
      <c r="W65" s="170">
        <v>477</v>
      </c>
      <c r="X65" s="86">
        <v>2025</v>
      </c>
      <c r="Y65" s="201">
        <f t="shared" si="74"/>
        <v>4.2452830188679247</v>
      </c>
      <c r="Z65" s="170">
        <v>387</v>
      </c>
      <c r="AA65" s="86">
        <v>1625</v>
      </c>
      <c r="AB65" s="201">
        <f t="shared" si="88"/>
        <v>4.1989664082687339</v>
      </c>
      <c r="AC65" s="170">
        <v>134</v>
      </c>
      <c r="AD65" s="86">
        <v>369</v>
      </c>
      <c r="AE65" s="201">
        <f t="shared" si="83"/>
        <v>2.7537313432835822</v>
      </c>
      <c r="AF65" s="50"/>
      <c r="AG65" s="10">
        <v>31</v>
      </c>
      <c r="AH65" s="50">
        <v>3.9956112852664578</v>
      </c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7"/>
      <c r="BE65" s="28"/>
      <c r="BF65" s="11"/>
      <c r="BG65" s="6"/>
      <c r="BH65" s="28"/>
      <c r="BI65" s="11"/>
      <c r="BJ65" s="6"/>
      <c r="BK65" s="28"/>
      <c r="BL65" s="11"/>
      <c r="BM65" s="6"/>
      <c r="BN65" s="28"/>
      <c r="BO65" s="11"/>
      <c r="BP65" s="6"/>
      <c r="BQ65" s="28"/>
      <c r="BR65" s="11"/>
      <c r="BS65" s="6"/>
      <c r="BT65" s="28"/>
      <c r="BU65" s="11"/>
      <c r="BV65" s="6">
        <v>517</v>
      </c>
      <c r="BW65" s="28">
        <v>2092</v>
      </c>
      <c r="BX65" s="11">
        <f t="shared" si="84"/>
        <v>4.0464216634429402</v>
      </c>
      <c r="BY65" s="6">
        <v>595</v>
      </c>
      <c r="BZ65" s="28">
        <v>2489</v>
      </c>
      <c r="CA65" s="11">
        <f t="shared" si="85"/>
        <v>4.1831932773109246</v>
      </c>
      <c r="CB65" s="33">
        <f t="shared" si="79"/>
        <v>1112</v>
      </c>
      <c r="CC65" s="39">
        <f t="shared" si="80"/>
        <v>4581</v>
      </c>
      <c r="CD65" s="11">
        <f t="shared" si="81"/>
        <v>4.1196043165467628</v>
      </c>
      <c r="CE65" s="38"/>
      <c r="CW65" s="7"/>
      <c r="CX65" s="26"/>
      <c r="CY65" s="38"/>
      <c r="CZ65" s="33"/>
      <c r="DA65" s="39"/>
      <c r="DB65" s="11"/>
      <c r="DC65" s="51"/>
      <c r="DD65" s="51"/>
      <c r="DE65" s="57"/>
      <c r="DF65" s="33"/>
      <c r="DG65" s="39"/>
      <c r="DH65" s="11"/>
      <c r="DI65" s="6"/>
      <c r="DJ65" s="39"/>
      <c r="DK65" s="38"/>
      <c r="DL65" s="33"/>
      <c r="DM65" s="39"/>
      <c r="DN65" s="11"/>
      <c r="DO65" s="6"/>
      <c r="DP65" s="7"/>
      <c r="DQ65" s="11"/>
      <c r="DR65" s="6"/>
      <c r="DS65" s="7"/>
      <c r="DT65" s="11"/>
      <c r="DV65" s="28"/>
      <c r="DW65" s="28"/>
      <c r="DX65" s="11"/>
      <c r="DY65" s="6"/>
      <c r="DZ65" s="28"/>
      <c r="EA65" s="11"/>
      <c r="EB65" s="39"/>
      <c r="EC65" s="39"/>
      <c r="ED65" s="38"/>
      <c r="EE65" s="39"/>
      <c r="EF65" s="39"/>
      <c r="EG65" s="38"/>
      <c r="EH65" s="39"/>
      <c r="EI65" s="39"/>
      <c r="EJ65" s="11"/>
      <c r="EK65" s="33"/>
      <c r="EL65" s="39"/>
      <c r="EM65" s="11"/>
      <c r="EN65" s="33"/>
      <c r="EO65" s="39"/>
      <c r="EP65" s="11"/>
      <c r="EQ65" s="33"/>
      <c r="ER65" s="39"/>
      <c r="ES65" s="11"/>
    </row>
    <row r="66" spans="2:149">
      <c r="B66">
        <v>47</v>
      </c>
      <c r="C66" s="37" t="s">
        <v>196</v>
      </c>
      <c r="D66" s="28" t="s">
        <v>146</v>
      </c>
      <c r="E66" s="10">
        <v>5</v>
      </c>
      <c r="F66" s="10" t="s">
        <v>197</v>
      </c>
      <c r="G66" s="10"/>
      <c r="H66" s="137"/>
      <c r="I66" s="138"/>
      <c r="J66" s="149"/>
      <c r="K66" s="162"/>
      <c r="L66" s="39"/>
      <c r="M66" s="38"/>
      <c r="N66" s="18">
        <f t="shared" si="64"/>
        <v>752</v>
      </c>
      <c r="O66" s="7">
        <f t="shared" si="65"/>
        <v>2969</v>
      </c>
      <c r="P66" s="160">
        <f t="shared" si="19"/>
        <v>3.9481382978723403</v>
      </c>
      <c r="Q66" s="202">
        <f t="shared" si="20"/>
        <v>377</v>
      </c>
      <c r="R66" s="86">
        <f t="shared" si="21"/>
        <v>1490</v>
      </c>
      <c r="S66" s="198">
        <f t="shared" si="22"/>
        <v>3.9522546419098141</v>
      </c>
      <c r="T66" s="170">
        <v>377</v>
      </c>
      <c r="U66" s="86">
        <v>1490</v>
      </c>
      <c r="V66" s="201">
        <f t="shared" si="23"/>
        <v>3.9522546419098141</v>
      </c>
      <c r="W66" s="170"/>
      <c r="X66" s="86"/>
      <c r="Y66" s="201" t="e">
        <f t="shared" si="74"/>
        <v>#DIV/0!</v>
      </c>
      <c r="Z66" s="170"/>
      <c r="AA66" s="86"/>
      <c r="AB66" s="201" t="e">
        <f t="shared" si="88"/>
        <v>#DIV/0!</v>
      </c>
      <c r="AC66" s="170"/>
      <c r="AD66" s="86"/>
      <c r="AE66" s="201" t="e">
        <f t="shared" si="83"/>
        <v>#DIV/0!</v>
      </c>
      <c r="AF66" s="50"/>
      <c r="AG66" s="1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7"/>
      <c r="BE66" s="28"/>
      <c r="BF66" s="11"/>
      <c r="BG66" s="6"/>
      <c r="BH66" s="28"/>
      <c r="BI66" s="11"/>
      <c r="BJ66" s="6"/>
      <c r="BK66" s="28"/>
      <c r="BL66" s="11"/>
      <c r="BM66" s="6"/>
      <c r="BN66" s="28"/>
      <c r="BO66" s="11"/>
      <c r="BP66" s="6"/>
      <c r="BQ66" s="28"/>
      <c r="BR66" s="11"/>
      <c r="BS66" s="6">
        <v>126</v>
      </c>
      <c r="BT66" s="28">
        <v>480</v>
      </c>
      <c r="BU66" s="11">
        <f t="shared" si="31"/>
        <v>3.8095238095238093</v>
      </c>
      <c r="BV66" s="6">
        <v>287</v>
      </c>
      <c r="BW66" s="28">
        <v>1117</v>
      </c>
      <c r="BX66" s="11">
        <f t="shared" si="84"/>
        <v>3.8919860627177703</v>
      </c>
      <c r="BY66" s="6">
        <v>339</v>
      </c>
      <c r="BZ66" s="28">
        <v>1372</v>
      </c>
      <c r="CA66" s="11">
        <f t="shared" si="85"/>
        <v>4.0471976401179939</v>
      </c>
      <c r="CB66" s="33">
        <f t="shared" si="79"/>
        <v>752</v>
      </c>
      <c r="CC66" s="39">
        <f t="shared" si="80"/>
        <v>2969</v>
      </c>
      <c r="CD66" s="11">
        <f t="shared" si="81"/>
        <v>3.9481382978723403</v>
      </c>
      <c r="CE66" s="38"/>
      <c r="CW66" s="7"/>
      <c r="CX66" s="26"/>
      <c r="CY66" s="38"/>
      <c r="CZ66" s="33"/>
      <c r="DA66" s="39"/>
      <c r="DB66" s="11"/>
      <c r="DC66" s="51"/>
      <c r="DD66" s="51"/>
      <c r="DE66" s="57"/>
      <c r="DF66" s="33"/>
      <c r="DG66" s="39"/>
      <c r="DH66" s="11"/>
      <c r="DI66" s="6"/>
      <c r="DJ66" s="39"/>
      <c r="DK66" s="38"/>
      <c r="DL66" s="33"/>
      <c r="DM66" s="39"/>
      <c r="DN66" s="11"/>
      <c r="DO66" s="6"/>
      <c r="DP66" s="7"/>
      <c r="DQ66" s="11"/>
      <c r="DR66" s="6"/>
      <c r="DS66" s="7"/>
      <c r="DT66" s="11"/>
      <c r="DV66" s="28"/>
      <c r="DW66" s="28"/>
      <c r="DX66" s="11"/>
      <c r="DY66" s="6"/>
      <c r="DZ66" s="28"/>
      <c r="EA66" s="11"/>
      <c r="EB66" s="39"/>
      <c r="EC66" s="39"/>
      <c r="ED66" s="38"/>
      <c r="EE66" s="39"/>
      <c r="EF66" s="39"/>
      <c r="EG66" s="38"/>
      <c r="EH66" s="39"/>
      <c r="EI66" s="39"/>
      <c r="EJ66" s="11"/>
      <c r="EK66" s="33"/>
      <c r="EL66" s="39"/>
      <c r="EM66" s="11"/>
      <c r="EN66" s="33"/>
      <c r="EO66" s="39"/>
      <c r="EP66" s="11"/>
      <c r="EQ66" s="33"/>
      <c r="ER66" s="39"/>
      <c r="ES66" s="11"/>
    </row>
    <row r="67" spans="2:149">
      <c r="B67">
        <v>48</v>
      </c>
      <c r="C67" s="37" t="s">
        <v>199</v>
      </c>
      <c r="D67" s="28" t="s">
        <v>23</v>
      </c>
      <c r="E67" s="10">
        <v>7.5</v>
      </c>
      <c r="F67" s="10" t="s">
        <v>24</v>
      </c>
      <c r="G67" s="10">
        <v>30</v>
      </c>
      <c r="H67" s="137"/>
      <c r="I67" s="138"/>
      <c r="J67" s="149"/>
      <c r="K67" s="162"/>
      <c r="L67" s="39"/>
      <c r="M67" s="38"/>
      <c r="N67" s="18">
        <f t="shared" si="64"/>
        <v>431</v>
      </c>
      <c r="O67" s="7">
        <f t="shared" si="65"/>
        <v>2002</v>
      </c>
      <c r="P67" s="160">
        <f t="shared" si="19"/>
        <v>4.6450116009280746</v>
      </c>
      <c r="Q67" s="202">
        <f t="shared" si="20"/>
        <v>1115</v>
      </c>
      <c r="R67" s="86">
        <f t="shared" si="21"/>
        <v>5607</v>
      </c>
      <c r="S67" s="198">
        <f t="shared" si="22"/>
        <v>5.028699551569507</v>
      </c>
      <c r="T67" s="170">
        <v>439</v>
      </c>
      <c r="U67" s="86">
        <v>2008</v>
      </c>
      <c r="V67" s="201">
        <f t="shared" si="23"/>
        <v>4.5740318906605921</v>
      </c>
      <c r="W67" s="170">
        <v>315</v>
      </c>
      <c r="X67" s="86">
        <v>1625</v>
      </c>
      <c r="Y67" s="201">
        <f t="shared" si="74"/>
        <v>5.1587301587301591</v>
      </c>
      <c r="Z67" s="170">
        <v>271</v>
      </c>
      <c r="AA67" s="86">
        <v>1500</v>
      </c>
      <c r="AB67" s="201">
        <f t="shared" si="88"/>
        <v>5.5350553505535052</v>
      </c>
      <c r="AC67" s="170">
        <v>90</v>
      </c>
      <c r="AD67" s="86">
        <v>474</v>
      </c>
      <c r="AE67" s="201">
        <f t="shared" si="83"/>
        <v>5.2666666666666666</v>
      </c>
      <c r="AF67" s="50"/>
      <c r="AG67" s="10">
        <v>30</v>
      </c>
      <c r="AH67" s="50">
        <v>5.028699551569507</v>
      </c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7"/>
      <c r="BE67" s="28"/>
      <c r="BF67" s="11"/>
      <c r="BG67" s="6"/>
      <c r="BH67" s="28"/>
      <c r="BI67" s="11"/>
      <c r="BJ67" s="6"/>
      <c r="BK67" s="28"/>
      <c r="BL67" s="11"/>
      <c r="BM67" s="6"/>
      <c r="BN67" s="28"/>
      <c r="BO67" s="11"/>
      <c r="BP67" s="6"/>
      <c r="BQ67" s="28"/>
      <c r="BR67" s="11"/>
      <c r="BS67" s="6"/>
      <c r="BT67" s="28"/>
      <c r="BU67" s="11"/>
      <c r="BV67" s="6"/>
      <c r="BW67" s="28"/>
      <c r="BX67" s="11"/>
      <c r="BY67" s="6">
        <v>431</v>
      </c>
      <c r="BZ67" s="28">
        <v>2002</v>
      </c>
      <c r="CA67" s="11">
        <f t="shared" si="85"/>
        <v>4.6450116009280746</v>
      </c>
      <c r="CB67" s="33">
        <f t="shared" si="79"/>
        <v>431</v>
      </c>
      <c r="CC67" s="39">
        <f t="shared" si="80"/>
        <v>2002</v>
      </c>
      <c r="CD67" s="11">
        <f t="shared" si="81"/>
        <v>4.6450116009280746</v>
      </c>
      <c r="CE67" s="38"/>
      <c r="CW67" s="7"/>
      <c r="CX67" s="26"/>
      <c r="CY67" s="38"/>
      <c r="CZ67" s="33"/>
      <c r="DA67" s="39"/>
      <c r="DB67" s="11"/>
      <c r="DC67" s="51"/>
      <c r="DD67" s="51"/>
      <c r="DE67" s="57"/>
      <c r="DF67" s="33"/>
      <c r="DG67" s="39"/>
      <c r="DH67" s="11"/>
      <c r="DI67" s="6"/>
      <c r="DJ67" s="39"/>
      <c r="DK67" s="38"/>
      <c r="DL67" s="33"/>
      <c r="DM67" s="39"/>
      <c r="DN67" s="11"/>
      <c r="DO67" s="6"/>
      <c r="DP67" s="7"/>
      <c r="DQ67" s="11"/>
      <c r="DR67" s="6"/>
      <c r="DS67" s="7"/>
      <c r="DT67" s="11"/>
      <c r="DV67" s="28"/>
      <c r="DW67" s="28"/>
      <c r="DX67" s="11"/>
      <c r="DY67" s="6"/>
      <c r="DZ67" s="28"/>
      <c r="EA67" s="11"/>
      <c r="EB67" s="39"/>
      <c r="EC67" s="39"/>
      <c r="ED67" s="38"/>
      <c r="EE67" s="39"/>
      <c r="EF67" s="39"/>
      <c r="EG67" s="38"/>
      <c r="EH67" s="39"/>
      <c r="EI67" s="39"/>
      <c r="EJ67" s="11"/>
      <c r="EK67" s="33"/>
      <c r="EL67" s="39"/>
      <c r="EM67" s="11"/>
      <c r="EN67" s="33"/>
      <c r="EO67" s="39"/>
      <c r="EP67" s="11"/>
      <c r="EQ67" s="33"/>
      <c r="ER67" s="39"/>
      <c r="ES67" s="11"/>
    </row>
    <row r="68" spans="2:149" ht="16" thickBot="1">
      <c r="B68">
        <v>49</v>
      </c>
      <c r="C68" s="37" t="s">
        <v>203</v>
      </c>
      <c r="D68" s="28" t="s">
        <v>113</v>
      </c>
      <c r="E68" s="10">
        <v>5</v>
      </c>
      <c r="F68" s="10" t="s">
        <v>48</v>
      </c>
      <c r="G68" s="10">
        <v>33</v>
      </c>
      <c r="H68" s="137"/>
      <c r="I68" s="138"/>
      <c r="J68" s="149"/>
      <c r="K68" s="162"/>
      <c r="L68" s="39"/>
      <c r="M68" s="38"/>
      <c r="N68" s="18"/>
      <c r="O68" s="28"/>
      <c r="P68" s="160" t="e">
        <f t="shared" si="19"/>
        <v>#DIV/0!</v>
      </c>
      <c r="Q68" s="202">
        <f t="shared" si="20"/>
        <v>796</v>
      </c>
      <c r="R68" s="86">
        <f t="shared" si="21"/>
        <v>3398</v>
      </c>
      <c r="S68" s="198">
        <f t="shared" si="22"/>
        <v>4.2688442211055273</v>
      </c>
      <c r="T68" s="170">
        <v>202</v>
      </c>
      <c r="U68" s="86">
        <v>838</v>
      </c>
      <c r="V68" s="201">
        <f t="shared" si="23"/>
        <v>4.1485148514851486</v>
      </c>
      <c r="W68" s="170">
        <v>265</v>
      </c>
      <c r="X68" s="86">
        <v>1177</v>
      </c>
      <c r="Y68" s="201">
        <f t="shared" si="74"/>
        <v>4.4415094339622643</v>
      </c>
      <c r="Z68" s="170">
        <v>278</v>
      </c>
      <c r="AA68" s="86">
        <v>1211</v>
      </c>
      <c r="AB68" s="201">
        <f t="shared" si="88"/>
        <v>4.3561151079136691</v>
      </c>
      <c r="AC68" s="170">
        <v>51</v>
      </c>
      <c r="AD68" s="86">
        <v>172</v>
      </c>
      <c r="AE68" s="201">
        <f t="shared" si="83"/>
        <v>3.3725490196078431</v>
      </c>
      <c r="AF68" s="50"/>
      <c r="AG68" s="10">
        <v>33</v>
      </c>
      <c r="AH68" s="50">
        <v>4.2688442211055273</v>
      </c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7"/>
      <c r="BE68" s="28"/>
      <c r="BF68" s="11"/>
      <c r="BG68" s="6"/>
      <c r="BH68" s="28"/>
      <c r="BI68" s="11"/>
      <c r="BJ68" s="6"/>
      <c r="BK68" s="28"/>
      <c r="BL68" s="11"/>
      <c r="BM68" s="6"/>
      <c r="BN68" s="28"/>
      <c r="BO68" s="11"/>
      <c r="BP68" s="6"/>
      <c r="BQ68" s="28"/>
      <c r="BR68" s="11"/>
      <c r="BS68" s="6"/>
      <c r="BT68" s="28"/>
      <c r="BU68" s="11"/>
      <c r="BV68" s="6"/>
      <c r="BW68" s="28"/>
      <c r="BX68" s="11"/>
      <c r="BY68" s="6"/>
      <c r="BZ68" s="28"/>
      <c r="CA68" s="11"/>
      <c r="CB68" s="33">
        <f t="shared" si="79"/>
        <v>0</v>
      </c>
      <c r="CC68" s="39">
        <f t="shared" si="80"/>
        <v>0</v>
      </c>
      <c r="CD68" s="11" t="e">
        <f t="shared" si="81"/>
        <v>#DIV/0!</v>
      </c>
      <c r="CE68" s="38"/>
      <c r="CW68" s="7"/>
      <c r="CX68" s="26"/>
      <c r="CY68" s="38"/>
      <c r="CZ68" s="33"/>
      <c r="DA68" s="39"/>
      <c r="DB68" s="11"/>
      <c r="DC68" s="51"/>
      <c r="DD68" s="51"/>
      <c r="DE68" s="57"/>
      <c r="DF68" s="33"/>
      <c r="DG68" s="39"/>
      <c r="DH68" s="11"/>
      <c r="DI68" s="6"/>
      <c r="DJ68" s="39"/>
      <c r="DK68" s="38"/>
      <c r="DL68" s="33"/>
      <c r="DM68" s="39"/>
      <c r="DN68" s="11"/>
      <c r="DO68" s="6"/>
      <c r="DP68" s="7"/>
      <c r="DQ68" s="11"/>
      <c r="DR68" s="6"/>
      <c r="DS68" s="7"/>
      <c r="DT68" s="11"/>
      <c r="DV68" s="28"/>
      <c r="DW68" s="28"/>
      <c r="DX68" s="11"/>
      <c r="DY68" s="6"/>
      <c r="DZ68" s="28"/>
      <c r="EA68" s="11"/>
      <c r="EB68" s="39"/>
      <c r="EC68" s="39"/>
      <c r="ED68" s="38"/>
      <c r="EE68" s="39"/>
      <c r="EF68" s="39"/>
      <c r="EG68" s="38"/>
      <c r="EH68" s="39"/>
      <c r="EI68" s="39"/>
      <c r="EJ68" s="11"/>
      <c r="EK68" s="33"/>
      <c r="EL68" s="39"/>
      <c r="EM68" s="11"/>
      <c r="EN68" s="33"/>
      <c r="EO68" s="39"/>
      <c r="EP68" s="11"/>
      <c r="EQ68" s="33"/>
      <c r="ER68" s="39"/>
      <c r="ES68" s="11"/>
    </row>
    <row r="69" spans="2:149" ht="16" thickBot="1">
      <c r="C69" s="18"/>
      <c r="D69" s="85" t="s">
        <v>106</v>
      </c>
      <c r="E69" s="7"/>
      <c r="F69" s="7"/>
      <c r="G69" s="7"/>
      <c r="H69" s="139">
        <f t="shared" si="60"/>
        <v>34883</v>
      </c>
      <c r="I69" s="140">
        <f t="shared" si="61"/>
        <v>155422</v>
      </c>
      <c r="J69" s="146">
        <f t="shared" si="5"/>
        <v>4.4555227474701145</v>
      </c>
      <c r="K69" s="167">
        <f>SUM(K20:K56)</f>
        <v>68463.00999999998</v>
      </c>
      <c r="L69" s="55">
        <f>SUM(L20:L56)</f>
        <v>281053</v>
      </c>
      <c r="M69" s="62">
        <f t="shared" si="6"/>
        <v>4.105180301012183</v>
      </c>
      <c r="N69" s="186">
        <f>SUM(N20:N68)</f>
        <v>84600</v>
      </c>
      <c r="O69" s="187">
        <f>SUM(O20:O61)</f>
        <v>338167</v>
      </c>
      <c r="P69" s="188">
        <f t="shared" si="19"/>
        <v>3.9972458628841609</v>
      </c>
      <c r="Q69" s="202">
        <f t="shared" si="20"/>
        <v>45015.01</v>
      </c>
      <c r="R69" s="86">
        <f t="shared" si="21"/>
        <v>201264</v>
      </c>
      <c r="S69" s="200">
        <f t="shared" si="22"/>
        <v>4.471041992437633</v>
      </c>
      <c r="T69" s="43">
        <f>SUM(T20:T68)</f>
        <v>16517</v>
      </c>
      <c r="U69" s="204">
        <f>SUM(U20:U68)</f>
        <v>72677</v>
      </c>
      <c r="V69" s="203">
        <f t="shared" si="23"/>
        <v>4.4001331961009873</v>
      </c>
      <c r="W69" s="43">
        <f>SUM(W20:W68)</f>
        <v>13826</v>
      </c>
      <c r="X69" s="204">
        <f>SUM(X20:X68)</f>
        <v>62496</v>
      </c>
      <c r="Y69" s="203">
        <f t="shared" si="74"/>
        <v>4.5201793721973091</v>
      </c>
      <c r="Z69" s="43">
        <f>SUM(Z20:Z68)</f>
        <v>11476</v>
      </c>
      <c r="AA69" s="204">
        <f>SUM(AA20:AA68)</f>
        <v>52153</v>
      </c>
      <c r="AB69" s="203">
        <f t="shared" si="88"/>
        <v>4.5445277100034858</v>
      </c>
      <c r="AC69" s="43">
        <f>SUM(AC20:AC68)</f>
        <v>3196.01</v>
      </c>
      <c r="AD69" s="204">
        <f>SUM(AD20:AD68)</f>
        <v>13938</v>
      </c>
      <c r="AE69" s="203">
        <f t="shared" si="83"/>
        <v>4.3610627000541298</v>
      </c>
      <c r="AF69" s="50"/>
      <c r="AG69" s="10"/>
      <c r="AH69" s="38"/>
      <c r="AI69" s="199"/>
      <c r="AJ69" s="199"/>
      <c r="AK69" s="199"/>
      <c r="AL69" s="199"/>
      <c r="AM69" s="199"/>
      <c r="AN69" s="199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  <c r="BB69" s="199"/>
      <c r="BC69" s="199"/>
      <c r="BD69" s="44">
        <f>SUM(BD20:BD61)</f>
        <v>17647</v>
      </c>
      <c r="BE69" s="44">
        <f>SUM(BE20:BE61)</f>
        <v>70151</v>
      </c>
      <c r="BF69" s="60">
        <f t="shared" si="26"/>
        <v>3.975236584121947</v>
      </c>
      <c r="BG69" s="43">
        <f>SUM(BG20:BG61)</f>
        <v>11431</v>
      </c>
      <c r="BH69" s="44">
        <f>SUM(BH20:BH61)</f>
        <v>50064</v>
      </c>
      <c r="BI69" s="60">
        <f t="shared" si="27"/>
        <v>4.3796693202694428</v>
      </c>
      <c r="BJ69" s="43">
        <f>SUM(BJ20:BJ61)</f>
        <v>8265</v>
      </c>
      <c r="BK69" s="44">
        <f>SUM(BK20:BK61)</f>
        <v>37925</v>
      </c>
      <c r="BL69" s="60">
        <f t="shared" si="51"/>
        <v>4.5886267392619482</v>
      </c>
      <c r="BM69" s="43">
        <f>SUM(BM20:BM61)</f>
        <v>3355</v>
      </c>
      <c r="BN69" s="44">
        <f>SUM(BN20:BN61)</f>
        <v>13624</v>
      </c>
      <c r="BO69" s="60">
        <f t="shared" si="52"/>
        <v>4.0608047690014901</v>
      </c>
      <c r="BP69" s="43">
        <f>SUM(BP20:BP61)</f>
        <v>3954</v>
      </c>
      <c r="BQ69" s="44">
        <f>SUM(BQ20:BQ61)</f>
        <v>17262</v>
      </c>
      <c r="BR69" s="60">
        <f t="shared" si="58"/>
        <v>4.3657056145675268</v>
      </c>
      <c r="BS69" s="43">
        <f>SUM(BS20:BS64)</f>
        <v>7252</v>
      </c>
      <c r="BT69" s="44">
        <f>SUM(BT20:BT64)</f>
        <v>34800</v>
      </c>
      <c r="BU69" s="60">
        <f t="shared" ref="BU69" si="89">+BT69/BS69</f>
        <v>4.7986762272476557</v>
      </c>
      <c r="BV69" s="43">
        <f>SUM(BV20:BV66)</f>
        <v>13985</v>
      </c>
      <c r="BW69" s="44">
        <f>SUM(BW20:BW66)</f>
        <v>61210</v>
      </c>
      <c r="BX69" s="60">
        <f t="shared" ref="BX69" si="90">+BW69/BV69</f>
        <v>4.3768323203432251</v>
      </c>
      <c r="BY69" s="43">
        <f>SUM(BY20:BY67)</f>
        <v>42237</v>
      </c>
      <c r="BZ69" s="44">
        <f>SUM(BZ20:BZ67)</f>
        <v>184987</v>
      </c>
      <c r="CA69" s="60">
        <f t="shared" ref="CA69" si="91">+BZ69/BY69</f>
        <v>4.379738144281081</v>
      </c>
      <c r="CB69" s="59">
        <f t="shared" si="79"/>
        <v>84600</v>
      </c>
      <c r="CC69" s="55">
        <f t="shared" si="80"/>
        <v>338167</v>
      </c>
      <c r="CD69" s="60">
        <f t="shared" si="81"/>
        <v>3.9972458628841609</v>
      </c>
      <c r="CE69" s="38"/>
      <c r="CW69" s="44">
        <f>SUM(CT20:CT34)</f>
        <v>6188</v>
      </c>
      <c r="CX69" s="44">
        <f>SUM(CU20:CU34)</f>
        <v>23381</v>
      </c>
      <c r="CY69" s="63">
        <f>+CX69/CW69</f>
        <v>3.7784421460892048</v>
      </c>
      <c r="CZ69" s="61">
        <f>SUM(CW20:CW34)</f>
        <v>4965</v>
      </c>
      <c r="DA69" s="55">
        <f>SUM(CX20:CX34)</f>
        <v>20801</v>
      </c>
      <c r="DB69" s="46">
        <f>+DA69/CZ69</f>
        <v>4.1895266868076533</v>
      </c>
      <c r="DC69" s="54">
        <f>SUM(CZ20:CZ34)</f>
        <v>3156</v>
      </c>
      <c r="DD69" s="54">
        <f>SUM(DA20:DA34)</f>
        <v>15071</v>
      </c>
      <c r="DE69" s="58">
        <f>+DD69/DC69</f>
        <v>4.7753485424588087</v>
      </c>
      <c r="DF69" s="59">
        <f>SUM(DC20:DC34)</f>
        <v>1784</v>
      </c>
      <c r="DG69" s="55">
        <f>SUM(DD20:DD34)</f>
        <v>8162</v>
      </c>
      <c r="DH69" s="60">
        <f>+DG69/DF69</f>
        <v>4.5751121076233181</v>
      </c>
      <c r="DI69" s="59">
        <f>SUM(DF20:DF38)</f>
        <v>1223</v>
      </c>
      <c r="DJ69" s="55">
        <f>SUM(DG20:DG38)</f>
        <v>4458</v>
      </c>
      <c r="DK69" s="62">
        <f>+DJ69/DI69</f>
        <v>3.6451349141455438</v>
      </c>
      <c r="DL69" s="59">
        <f>SUM(DL20:DL42)</f>
        <v>6434</v>
      </c>
      <c r="DM69" s="55">
        <f>SUM(DM20:DM42)</f>
        <v>29087</v>
      </c>
      <c r="DN69" s="60">
        <f t="shared" si="12"/>
        <v>4.5208268573204853</v>
      </c>
      <c r="DO69" s="43">
        <f>SUM(DO20:DO42)</f>
        <v>10130</v>
      </c>
      <c r="DP69" s="44">
        <f>SUM(DP20:DP42)</f>
        <v>41505</v>
      </c>
      <c r="DQ69" s="134">
        <f t="shared" si="13"/>
        <v>4.0972359328726551</v>
      </c>
      <c r="DR69" s="43">
        <f>SUM(DR20:DR42)</f>
        <v>1003</v>
      </c>
      <c r="DS69" s="44">
        <f>SUM(DS20:DS42)</f>
        <v>12957</v>
      </c>
      <c r="DT69" s="60">
        <f t="shared" si="14"/>
        <v>12.918245264207378</v>
      </c>
      <c r="DV69" s="43">
        <f>SUM(DV20:DV44)</f>
        <v>13161</v>
      </c>
      <c r="DW69" s="44">
        <f>SUM(DW20:DW44)</f>
        <v>48410</v>
      </c>
      <c r="DX69" s="60">
        <f t="shared" si="15"/>
        <v>3.6782919231061468</v>
      </c>
      <c r="DY69" s="43">
        <f>SUM(DY20:DY44)</f>
        <v>10473</v>
      </c>
      <c r="DZ69" s="44">
        <f>SUM(DZ20:DZ44)</f>
        <v>40831</v>
      </c>
      <c r="EA69" s="60">
        <f t="shared" si="16"/>
        <v>3.8986918743435499</v>
      </c>
      <c r="EB69" s="59">
        <f>SUM(EB20:EB46)</f>
        <v>4395</v>
      </c>
      <c r="EC69" s="55">
        <f>SUM(EC20:EC46)</f>
        <v>19252</v>
      </c>
      <c r="ED69" s="134">
        <f t="shared" si="17"/>
        <v>4.3804323094425479</v>
      </c>
      <c r="EE69" s="87">
        <f>SUM(EE20:EE48)</f>
        <v>1482.0039999999999</v>
      </c>
      <c r="EF69" s="88">
        <f>SUM(EF20:EF48)</f>
        <v>5178</v>
      </c>
      <c r="EG69" s="164">
        <f t="shared" si="18"/>
        <v>3.4939176952288928</v>
      </c>
      <c r="EH69" s="59">
        <f>SUM(EH20:EH55)</f>
        <v>2610.0060000000008</v>
      </c>
      <c r="EI69" s="55">
        <f>SUM(EI20:EI55)</f>
        <v>10481</v>
      </c>
      <c r="EJ69" s="60"/>
      <c r="EK69" s="59">
        <f>SUM(EK20:EK55)</f>
        <v>6655</v>
      </c>
      <c r="EL69" s="55">
        <f>SUM(EL20:EL55)</f>
        <v>29907</v>
      </c>
      <c r="EM69" s="11">
        <f t="shared" si="37"/>
        <v>4.4939143501126972</v>
      </c>
      <c r="EN69" s="59">
        <f>SUM(EN20:EN56)</f>
        <v>11941</v>
      </c>
      <c r="EO69" s="55">
        <f>SUM(EO20:EO56)</f>
        <v>51462</v>
      </c>
      <c r="EP69" s="134">
        <f t="shared" ref="EP69" si="92">+EO69/EN69</f>
        <v>4.3096893057532872</v>
      </c>
      <c r="EQ69" s="59">
        <f>SUM(EQ20:EQ56)</f>
        <v>6893</v>
      </c>
      <c r="ER69" s="55">
        <f>SUM(ER20:ER56)</f>
        <v>30056</v>
      </c>
      <c r="ES69" s="134">
        <f t="shared" ref="ES69" si="93">+ER69/EQ69</f>
        <v>4.3603655882779631</v>
      </c>
    </row>
    <row r="70" spans="2:149">
      <c r="C70" s="18"/>
      <c r="D70" s="7"/>
      <c r="E70" s="7"/>
      <c r="F70" s="7"/>
      <c r="G70" s="7"/>
      <c r="H70" s="137"/>
      <c r="I70" s="138"/>
      <c r="J70" s="149"/>
      <c r="K70" s="162"/>
      <c r="L70" s="39"/>
      <c r="M70" s="7"/>
      <c r="N70" s="14"/>
      <c r="O70" s="15"/>
      <c r="P70" s="189"/>
      <c r="Q70" s="202"/>
      <c r="R70" s="86"/>
      <c r="S70" s="198"/>
      <c r="T70" s="170"/>
      <c r="U70" s="86"/>
      <c r="V70" s="201"/>
      <c r="W70" s="170"/>
      <c r="X70" s="86"/>
      <c r="Y70" s="201"/>
      <c r="Z70" s="170"/>
      <c r="AA70" s="86"/>
      <c r="AB70" s="201"/>
      <c r="AC70" s="170"/>
      <c r="AD70" s="86"/>
      <c r="AE70" s="201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7"/>
      <c r="BE70" s="7"/>
      <c r="BF70" s="8"/>
      <c r="BG70" s="6"/>
      <c r="BH70" s="7"/>
      <c r="BI70" s="8"/>
      <c r="BJ70" s="6"/>
      <c r="BK70" s="7"/>
      <c r="BL70" s="8"/>
      <c r="BM70" s="6"/>
      <c r="BN70" s="7"/>
      <c r="BO70" s="8"/>
      <c r="BP70" s="6"/>
      <c r="BQ70" s="7"/>
      <c r="BR70" s="8"/>
      <c r="BS70" s="6"/>
      <c r="BT70" s="7"/>
      <c r="BU70" s="8"/>
      <c r="BV70" s="6"/>
      <c r="BW70" s="7"/>
      <c r="BX70" s="8"/>
      <c r="BY70" s="6"/>
      <c r="BZ70" s="7"/>
      <c r="CA70" s="8"/>
      <c r="CB70" s="33"/>
      <c r="CC70" s="39"/>
      <c r="CD70" s="8"/>
      <c r="CE70" s="7"/>
      <c r="CW70" s="7"/>
      <c r="CX70" s="26"/>
      <c r="CY70" s="38"/>
      <c r="CZ70" s="131"/>
      <c r="DA70" s="132"/>
      <c r="DB70" s="133"/>
      <c r="DC70" s="51"/>
      <c r="DD70" s="51"/>
      <c r="DE70" s="57"/>
      <c r="DF70" s="33"/>
      <c r="DG70" s="39"/>
      <c r="DH70" s="11"/>
      <c r="DI70" s="6"/>
      <c r="DJ70" s="39"/>
      <c r="DK70" s="38"/>
      <c r="DL70" s="33"/>
      <c r="DM70" s="39"/>
      <c r="DN70" s="11"/>
      <c r="DO70" s="6"/>
      <c r="DP70" s="7"/>
      <c r="DQ70" s="7"/>
      <c r="DR70" s="6"/>
      <c r="DS70" s="7"/>
      <c r="DT70" s="11"/>
      <c r="DV70" s="7"/>
      <c r="DW70" s="7"/>
      <c r="DX70" s="8"/>
      <c r="DY70" s="6"/>
      <c r="DZ70" s="7"/>
      <c r="EA70" s="11"/>
      <c r="EB70" s="39"/>
      <c r="EC70" s="39"/>
      <c r="ED70" s="38"/>
      <c r="EE70" s="39"/>
      <c r="EF70" s="39"/>
      <c r="EG70" s="38"/>
      <c r="EH70" s="33"/>
      <c r="EI70" s="39"/>
      <c r="EJ70" s="11"/>
      <c r="EK70" s="33"/>
      <c r="EL70" s="39"/>
      <c r="EM70" s="11"/>
      <c r="EN70" s="33"/>
      <c r="EO70" s="39"/>
      <c r="EP70" s="11"/>
      <c r="EQ70" s="33"/>
      <c r="ER70" s="39"/>
      <c r="ES70" s="11"/>
    </row>
    <row r="71" spans="2:149">
      <c r="C71" s="32" t="s">
        <v>136</v>
      </c>
      <c r="D71" s="7"/>
      <c r="E71" s="7"/>
      <c r="F71" s="7"/>
      <c r="G71" s="7"/>
      <c r="H71" s="137"/>
      <c r="I71" s="138"/>
      <c r="J71" s="149"/>
      <c r="K71" s="18"/>
      <c r="L71" s="7"/>
      <c r="M71" s="7"/>
      <c r="N71" s="18"/>
      <c r="O71" s="7"/>
      <c r="P71" s="160"/>
      <c r="Q71" s="202"/>
      <c r="R71" s="86"/>
      <c r="S71" s="198"/>
      <c r="T71" s="170"/>
      <c r="U71" s="86"/>
      <c r="V71" s="201"/>
      <c r="W71" s="170"/>
      <c r="X71" s="86"/>
      <c r="Y71" s="201"/>
      <c r="Z71" s="170"/>
      <c r="AA71" s="86"/>
      <c r="AB71" s="201"/>
      <c r="AC71" s="170"/>
      <c r="AD71" s="86"/>
      <c r="AE71" s="201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7"/>
      <c r="BE71" s="7"/>
      <c r="BF71" s="8"/>
      <c r="BG71" s="6"/>
      <c r="BH71" s="7"/>
      <c r="BI71" s="8"/>
      <c r="BJ71" s="6"/>
      <c r="BK71" s="7"/>
      <c r="BL71" s="8"/>
      <c r="BM71" s="6"/>
      <c r="BN71" s="7"/>
      <c r="BO71" s="8"/>
      <c r="BP71" s="6"/>
      <c r="BQ71" s="7"/>
      <c r="BR71" s="8"/>
      <c r="BS71" s="6"/>
      <c r="BT71" s="7"/>
      <c r="BU71" s="8"/>
      <c r="BV71" s="6"/>
      <c r="BW71" s="7"/>
      <c r="BX71" s="8"/>
      <c r="BY71" s="6"/>
      <c r="BZ71" s="7"/>
      <c r="CA71" s="8"/>
      <c r="CB71" s="33"/>
      <c r="CC71" s="39"/>
      <c r="CD71" s="8"/>
      <c r="CE71" s="7"/>
      <c r="CW71" s="7"/>
      <c r="CX71" s="26"/>
      <c r="CY71" s="38"/>
      <c r="CZ71" s="33"/>
      <c r="DA71" s="39"/>
      <c r="DB71" s="11"/>
      <c r="DC71" s="51"/>
      <c r="DD71" s="51"/>
      <c r="DE71" s="57"/>
      <c r="DF71" s="33"/>
      <c r="DG71" s="39"/>
      <c r="DH71" s="11"/>
      <c r="DI71" s="6"/>
      <c r="DJ71" s="39"/>
      <c r="DK71" s="38"/>
      <c r="DL71" s="33"/>
      <c r="DM71" s="39"/>
      <c r="DN71" s="11"/>
      <c r="DO71" s="6"/>
      <c r="DP71" s="7"/>
      <c r="DQ71" s="7"/>
      <c r="DR71" s="6"/>
      <c r="DS71" s="7"/>
      <c r="DT71" s="11"/>
      <c r="DV71" s="7"/>
      <c r="DW71" s="7"/>
      <c r="DX71" s="8"/>
      <c r="DY71" s="6"/>
      <c r="DZ71" s="7"/>
      <c r="EA71" s="11"/>
      <c r="EB71" s="39"/>
      <c r="EC71" s="39"/>
      <c r="ED71" s="38"/>
      <c r="EE71" s="39"/>
      <c r="EF71" s="39"/>
      <c r="EG71" s="38"/>
      <c r="EH71" s="33"/>
      <c r="EI71" s="39"/>
      <c r="EJ71" s="11"/>
      <c r="EK71" s="33"/>
      <c r="EL71" s="39"/>
      <c r="EM71" s="11"/>
      <c r="EN71" s="33"/>
      <c r="EO71" s="39"/>
      <c r="EP71" s="11"/>
      <c r="EQ71" s="33"/>
      <c r="ER71" s="39"/>
      <c r="ES71" s="11"/>
    </row>
    <row r="72" spans="2:149">
      <c r="C72" s="18" t="s">
        <v>32</v>
      </c>
      <c r="D72" s="28" t="s">
        <v>33</v>
      </c>
      <c r="E72" s="10">
        <v>11.2</v>
      </c>
      <c r="F72" s="10" t="s">
        <v>24</v>
      </c>
      <c r="G72" s="10">
        <v>37</v>
      </c>
      <c r="H72" s="111">
        <f t="shared" ref="H72:I75" si="94">+SUM(CW72,CZ72,DC72,DF72,DI72,DL72,DO72,DR72)</f>
        <v>4851</v>
      </c>
      <c r="I72" s="112">
        <f t="shared" si="94"/>
        <v>16344</v>
      </c>
      <c r="J72" s="150">
        <f t="shared" si="5"/>
        <v>3.3692022263450836</v>
      </c>
      <c r="K72" s="171">
        <f t="shared" ref="K72:K94" si="95">DV72+DY72+EB72+EE72+EH72+EK72+EN72+EQ72</f>
        <v>4235</v>
      </c>
      <c r="L72" s="93">
        <f t="shared" ref="L72:L94" si="96">+DW72+DZ72+EC72+EF72+EI72+EL72+EO72+ER72</f>
        <v>13685</v>
      </c>
      <c r="M72" s="178">
        <f t="shared" ref="M72:M99" si="97">+L72/K72</f>
        <v>3.2314049586776861</v>
      </c>
      <c r="N72" s="191">
        <f t="shared" ref="N72:N98" si="98">BD72+BG72+BJ72+BM72+BP72+BS72+BV72+BY72</f>
        <v>3601</v>
      </c>
      <c r="O72" s="190">
        <f t="shared" ref="O72:O98" si="99">BE72+BH72+BK72+BN72+BQ72+BT72+BW72+BZ72</f>
        <v>13214</v>
      </c>
      <c r="P72" s="192">
        <f t="shared" ref="P72:P98" si="100">+O72/N72</f>
        <v>3.6695362399333518</v>
      </c>
      <c r="Q72" s="202">
        <f t="shared" si="20"/>
        <v>1927</v>
      </c>
      <c r="R72" s="86">
        <f t="shared" si="21"/>
        <v>7659</v>
      </c>
      <c r="S72" s="198">
        <f t="shared" si="22"/>
        <v>3.9745718733783084</v>
      </c>
      <c r="T72" s="170">
        <v>685</v>
      </c>
      <c r="U72" s="86">
        <v>2858</v>
      </c>
      <c r="V72" s="201">
        <f t="shared" si="23"/>
        <v>4.1722627737226281</v>
      </c>
      <c r="W72" s="170">
        <v>715</v>
      </c>
      <c r="X72" s="86">
        <v>2878</v>
      </c>
      <c r="Y72" s="201">
        <f t="shared" si="74"/>
        <v>4.0251748251748252</v>
      </c>
      <c r="Z72" s="170">
        <v>451</v>
      </c>
      <c r="AA72" s="86">
        <v>1742</v>
      </c>
      <c r="AB72" s="201">
        <f t="shared" ref="AB72:AB76" si="101">AA72/Z72</f>
        <v>3.8625277161862526</v>
      </c>
      <c r="AC72" s="170">
        <v>76</v>
      </c>
      <c r="AD72" s="86">
        <v>181</v>
      </c>
      <c r="AE72" s="201">
        <f t="shared" ref="AE72:AE76" si="102">AD72/AC72</f>
        <v>2.3815789473684212</v>
      </c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7">
        <v>924</v>
      </c>
      <c r="BE72" s="7">
        <v>2992</v>
      </c>
      <c r="BF72" s="11">
        <f t="shared" ref="BF72:BF99" si="103">+BE72/BD72</f>
        <v>3.2380952380952381</v>
      </c>
      <c r="BG72" s="6">
        <v>548</v>
      </c>
      <c r="BH72" s="28">
        <v>1878</v>
      </c>
      <c r="BI72" s="11">
        <f t="shared" ref="BI72:BI75" si="104">+BH72/BG72</f>
        <v>3.4270072992700729</v>
      </c>
      <c r="BJ72" s="6">
        <v>490</v>
      </c>
      <c r="BK72" s="28">
        <v>1817</v>
      </c>
      <c r="BL72" s="11">
        <f t="shared" ref="BL72:BL75" si="105">+BK72/BJ72</f>
        <v>3.7081632653061223</v>
      </c>
      <c r="BM72" s="6">
        <v>141</v>
      </c>
      <c r="BN72" s="28">
        <v>414</v>
      </c>
      <c r="BO72" s="11">
        <f t="shared" ref="BO72:BO75" si="106">+BN72/BM72</f>
        <v>2.9361702127659575</v>
      </c>
      <c r="BP72" s="6">
        <v>36</v>
      </c>
      <c r="BQ72" s="28">
        <v>0</v>
      </c>
      <c r="BR72" s="11">
        <f t="shared" ref="BR72:BR75" si="107">+BQ72/BP72</f>
        <v>0</v>
      </c>
      <c r="BS72" s="6">
        <v>242</v>
      </c>
      <c r="BT72" s="28">
        <v>1108</v>
      </c>
      <c r="BU72" s="11">
        <f t="shared" ref="BU72:BU97" si="108">BT72/BS72</f>
        <v>4.5785123966942152</v>
      </c>
      <c r="BV72" s="6">
        <v>560</v>
      </c>
      <c r="BW72" s="28">
        <v>2319</v>
      </c>
      <c r="BX72" s="11">
        <f t="shared" ref="BX72:BX75" si="109">BW72/BV72</f>
        <v>4.1410714285714283</v>
      </c>
      <c r="BY72" s="6">
        <v>660</v>
      </c>
      <c r="BZ72" s="28">
        <v>2686</v>
      </c>
      <c r="CA72" s="11">
        <f t="shared" ref="CA72:CA75" si="110">BZ72/BY72</f>
        <v>4.0696969696969694</v>
      </c>
      <c r="CB72" s="196">
        <f t="shared" ref="CB72:CD75" si="111">N72</f>
        <v>3601</v>
      </c>
      <c r="CC72" s="93">
        <f t="shared" si="111"/>
        <v>13214</v>
      </c>
      <c r="CD72" s="197">
        <f t="shared" si="111"/>
        <v>3.6695362399333518</v>
      </c>
      <c r="CE72" s="38"/>
      <c r="CM72" s="50"/>
      <c r="CW72" s="7">
        <v>1165</v>
      </c>
      <c r="CX72" s="26">
        <v>3426</v>
      </c>
      <c r="CY72" s="38">
        <f t="shared" ref="CY72:CY74" si="112">+CX72/CW72</f>
        <v>2.9407725321888414</v>
      </c>
      <c r="CZ72" s="33">
        <v>837</v>
      </c>
      <c r="DA72" s="39">
        <v>2747</v>
      </c>
      <c r="DB72" s="11">
        <f t="shared" si="9"/>
        <v>3.2819593787335721</v>
      </c>
      <c r="DC72" s="51">
        <v>383</v>
      </c>
      <c r="DD72" s="51">
        <v>1392</v>
      </c>
      <c r="DE72" s="57">
        <f t="shared" si="10"/>
        <v>3.6344647519582245</v>
      </c>
      <c r="DF72" s="33">
        <v>144</v>
      </c>
      <c r="DG72" s="39">
        <v>455</v>
      </c>
      <c r="DH72" s="11">
        <f t="shared" si="35"/>
        <v>3.1597222222222223</v>
      </c>
      <c r="DI72" s="6">
        <v>837</v>
      </c>
      <c r="DJ72" s="39">
        <v>2747</v>
      </c>
      <c r="DK72" s="38">
        <f t="shared" si="11"/>
        <v>3.2819593787335721</v>
      </c>
      <c r="DL72" s="33">
        <v>209</v>
      </c>
      <c r="DM72" s="39">
        <v>814</v>
      </c>
      <c r="DN72" s="11">
        <f t="shared" si="12"/>
        <v>3.8947368421052633</v>
      </c>
      <c r="DO72" s="6">
        <v>559</v>
      </c>
      <c r="DP72" s="7">
        <v>2058</v>
      </c>
      <c r="DQ72" s="11">
        <f t="shared" ref="DQ72:DQ84" si="113">+DP72/DO72</f>
        <v>3.6815742397137745</v>
      </c>
      <c r="DR72" s="6">
        <v>717</v>
      </c>
      <c r="DS72" s="28">
        <v>2705</v>
      </c>
      <c r="DT72" s="11">
        <f t="shared" si="14"/>
        <v>3.7726638772663876</v>
      </c>
      <c r="DV72" s="7">
        <v>812</v>
      </c>
      <c r="DW72" s="7">
        <v>2911</v>
      </c>
      <c r="DX72" s="11">
        <f t="shared" ref="DX72:DX99" si="114">+DW72/DV72</f>
        <v>3.5849753694581281</v>
      </c>
      <c r="DY72" s="6">
        <v>859</v>
      </c>
      <c r="DZ72" s="28">
        <v>2514</v>
      </c>
      <c r="EA72" s="11">
        <f t="shared" si="16"/>
        <v>2.9266589057043073</v>
      </c>
      <c r="EB72" s="39">
        <v>786</v>
      </c>
      <c r="EC72" s="39">
        <v>2411</v>
      </c>
      <c r="ED72" s="38">
        <f t="shared" si="17"/>
        <v>3.0674300254452924</v>
      </c>
      <c r="EE72" s="131">
        <v>201</v>
      </c>
      <c r="EF72" s="132">
        <v>689</v>
      </c>
      <c r="EG72" s="165">
        <f t="shared" si="18"/>
        <v>3.427860696517413</v>
      </c>
      <c r="EH72" s="33">
        <v>158</v>
      </c>
      <c r="EI72" s="39">
        <v>147</v>
      </c>
      <c r="EJ72" s="11">
        <f t="shared" si="36"/>
        <v>0.930379746835443</v>
      </c>
      <c r="EK72" s="33">
        <v>160</v>
      </c>
      <c r="EL72" s="39">
        <v>539</v>
      </c>
      <c r="EM72" s="11">
        <f t="shared" si="37"/>
        <v>3.3687499999999999</v>
      </c>
      <c r="EN72" s="33">
        <v>587</v>
      </c>
      <c r="EO72" s="39">
        <v>2033</v>
      </c>
      <c r="EP72" s="11">
        <f t="shared" ref="EP72:EP76" si="115">+EO72/EN72</f>
        <v>3.463373083475298</v>
      </c>
      <c r="EQ72" s="33">
        <v>672</v>
      </c>
      <c r="ER72" s="39">
        <v>2441</v>
      </c>
      <c r="ES72" s="11">
        <f t="shared" ref="ES72:ES76" si="116">+ER72/EQ72</f>
        <v>3.6324404761904763</v>
      </c>
    </row>
    <row r="73" spans="2:149">
      <c r="C73" s="18" t="s">
        <v>56</v>
      </c>
      <c r="D73" s="28" t="s">
        <v>57</v>
      </c>
      <c r="E73" s="10">
        <v>5</v>
      </c>
      <c r="F73" s="10" t="s">
        <v>24</v>
      </c>
      <c r="G73" s="10">
        <v>31</v>
      </c>
      <c r="H73" s="111">
        <f t="shared" si="94"/>
        <v>2894</v>
      </c>
      <c r="I73" s="112">
        <f t="shared" si="94"/>
        <v>10043</v>
      </c>
      <c r="J73" s="150">
        <f t="shared" si="5"/>
        <v>3.4702833448514165</v>
      </c>
      <c r="K73" s="171">
        <f t="shared" si="95"/>
        <v>3153</v>
      </c>
      <c r="L73" s="93">
        <f t="shared" si="96"/>
        <v>10728</v>
      </c>
      <c r="M73" s="178">
        <f t="shared" si="97"/>
        <v>3.4024738344433874</v>
      </c>
      <c r="N73" s="191">
        <f t="shared" si="98"/>
        <v>2657</v>
      </c>
      <c r="O73" s="190">
        <f t="shared" si="99"/>
        <v>9396</v>
      </c>
      <c r="P73" s="192">
        <f t="shared" si="100"/>
        <v>3.5363191569439216</v>
      </c>
      <c r="Q73" s="202">
        <f t="shared" si="20"/>
        <v>789</v>
      </c>
      <c r="R73" s="86">
        <f t="shared" si="21"/>
        <v>3067</v>
      </c>
      <c r="S73" s="198">
        <f t="shared" si="22"/>
        <v>3.8871989860583018</v>
      </c>
      <c r="T73" s="170">
        <v>339</v>
      </c>
      <c r="U73" s="86">
        <v>1291</v>
      </c>
      <c r="V73" s="201">
        <f t="shared" si="23"/>
        <v>3.808259587020649</v>
      </c>
      <c r="W73" s="170">
        <v>450</v>
      </c>
      <c r="X73" s="86">
        <v>1776</v>
      </c>
      <c r="Y73" s="201">
        <f t="shared" si="74"/>
        <v>3.9466666666666668</v>
      </c>
      <c r="Z73" s="170"/>
      <c r="AA73" s="86"/>
      <c r="AB73" s="201" t="e">
        <f t="shared" si="101"/>
        <v>#DIV/0!</v>
      </c>
      <c r="AC73" s="170"/>
      <c r="AD73" s="86"/>
      <c r="AE73" s="201" t="e">
        <f t="shared" si="102"/>
        <v>#DIV/0!</v>
      </c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7">
        <v>775</v>
      </c>
      <c r="BE73" s="7">
        <v>2530</v>
      </c>
      <c r="BF73" s="11">
        <f t="shared" si="103"/>
        <v>3.2645161290322582</v>
      </c>
      <c r="BG73" s="6">
        <v>292</v>
      </c>
      <c r="BH73" s="28">
        <v>1096</v>
      </c>
      <c r="BI73" s="11">
        <f t="shared" si="104"/>
        <v>3.7534246575342465</v>
      </c>
      <c r="BJ73" s="6">
        <v>350</v>
      </c>
      <c r="BK73" s="28">
        <v>1240</v>
      </c>
      <c r="BL73" s="11">
        <f t="shared" si="105"/>
        <v>3.5428571428571427</v>
      </c>
      <c r="BM73" s="6">
        <v>111</v>
      </c>
      <c r="BN73" s="28">
        <v>343</v>
      </c>
      <c r="BO73" s="11">
        <f t="shared" si="106"/>
        <v>3.0900900900900901</v>
      </c>
      <c r="BP73" s="6"/>
      <c r="BQ73" s="28"/>
      <c r="BR73" s="11" t="e">
        <f t="shared" si="107"/>
        <v>#DIV/0!</v>
      </c>
      <c r="BS73" s="6">
        <v>139</v>
      </c>
      <c r="BT73" s="28">
        <v>489</v>
      </c>
      <c r="BU73" s="11">
        <f t="shared" si="108"/>
        <v>3.5179856115107913</v>
      </c>
      <c r="BV73" s="6">
        <v>438</v>
      </c>
      <c r="BW73" s="28">
        <v>1573</v>
      </c>
      <c r="BX73" s="11">
        <f t="shared" si="109"/>
        <v>3.5913242009132422</v>
      </c>
      <c r="BY73" s="6">
        <v>552</v>
      </c>
      <c r="BZ73" s="28">
        <v>2125</v>
      </c>
      <c r="CA73" s="11">
        <f t="shared" si="110"/>
        <v>3.8496376811594204</v>
      </c>
      <c r="CB73" s="196">
        <f t="shared" si="111"/>
        <v>2657</v>
      </c>
      <c r="CC73" s="93">
        <f t="shared" si="111"/>
        <v>9396</v>
      </c>
      <c r="CD73" s="197">
        <f t="shared" si="111"/>
        <v>3.5363191569439216</v>
      </c>
      <c r="CE73" s="38"/>
      <c r="CM73" s="50"/>
      <c r="CW73" s="7">
        <v>829</v>
      </c>
      <c r="CX73" s="26">
        <v>2638</v>
      </c>
      <c r="CY73" s="38">
        <f t="shared" si="112"/>
        <v>3.1821471652593485</v>
      </c>
      <c r="CZ73" s="33">
        <v>541</v>
      </c>
      <c r="DA73" s="39">
        <v>1864</v>
      </c>
      <c r="DB73" s="11">
        <f t="shared" si="9"/>
        <v>3.44547134935305</v>
      </c>
      <c r="DC73" s="51">
        <v>230</v>
      </c>
      <c r="DD73" s="51">
        <v>850</v>
      </c>
      <c r="DE73" s="57">
        <f t="shared" si="10"/>
        <v>3.6956521739130435</v>
      </c>
      <c r="DF73" s="33">
        <v>202</v>
      </c>
      <c r="DG73" s="39">
        <v>707</v>
      </c>
      <c r="DH73" s="11">
        <f t="shared" si="35"/>
        <v>3.5</v>
      </c>
      <c r="DI73" s="6">
        <v>0</v>
      </c>
      <c r="DJ73" s="39">
        <v>0</v>
      </c>
      <c r="DK73" s="38"/>
      <c r="DL73" s="33">
        <v>156</v>
      </c>
      <c r="DM73" s="39">
        <v>664</v>
      </c>
      <c r="DN73" s="11">
        <f t="shared" si="12"/>
        <v>4.2564102564102564</v>
      </c>
      <c r="DO73" s="6">
        <v>356</v>
      </c>
      <c r="DP73" s="7">
        <v>1345</v>
      </c>
      <c r="DQ73" s="11">
        <f t="shared" si="113"/>
        <v>3.7780898876404496</v>
      </c>
      <c r="DR73" s="6">
        <v>580</v>
      </c>
      <c r="DS73" s="28">
        <v>1975</v>
      </c>
      <c r="DT73" s="11">
        <f t="shared" si="14"/>
        <v>3.4051724137931036</v>
      </c>
      <c r="DV73" s="7">
        <v>510</v>
      </c>
      <c r="DW73" s="7">
        <v>1772</v>
      </c>
      <c r="DX73" s="11">
        <f t="shared" si="114"/>
        <v>3.4745098039215687</v>
      </c>
      <c r="DY73" s="6">
        <v>883</v>
      </c>
      <c r="DZ73" s="28">
        <v>2800</v>
      </c>
      <c r="EA73" s="11">
        <f t="shared" si="16"/>
        <v>3.1710079275198186</v>
      </c>
      <c r="EB73" s="39">
        <v>655</v>
      </c>
      <c r="EC73" s="39">
        <v>2100</v>
      </c>
      <c r="ED73" s="38">
        <f t="shared" si="17"/>
        <v>3.2061068702290076</v>
      </c>
      <c r="EE73" s="33"/>
      <c r="EF73" s="39"/>
      <c r="EG73" s="38" t="e">
        <f t="shared" si="18"/>
        <v>#DIV/0!</v>
      </c>
      <c r="EH73" s="33"/>
      <c r="EI73" s="39"/>
      <c r="EJ73" s="11" t="e">
        <f t="shared" si="36"/>
        <v>#DIV/0!</v>
      </c>
      <c r="EK73" s="33">
        <v>192</v>
      </c>
      <c r="EL73" s="39">
        <v>551</v>
      </c>
      <c r="EM73" s="11">
        <f t="shared" si="37"/>
        <v>2.8697916666666665</v>
      </c>
      <c r="EN73" s="33">
        <v>391</v>
      </c>
      <c r="EO73" s="39">
        <v>1440</v>
      </c>
      <c r="EP73" s="11">
        <f t="shared" si="115"/>
        <v>3.6828644501278771</v>
      </c>
      <c r="EQ73" s="33">
        <v>522</v>
      </c>
      <c r="ER73" s="39">
        <v>2065</v>
      </c>
      <c r="ES73" s="11">
        <f t="shared" si="116"/>
        <v>3.9559386973180075</v>
      </c>
    </row>
    <row r="74" spans="2:149">
      <c r="C74" s="18" t="s">
        <v>73</v>
      </c>
      <c r="D74" s="28" t="s">
        <v>23</v>
      </c>
      <c r="E74" s="10">
        <v>7.5</v>
      </c>
      <c r="F74" s="10" t="s">
        <v>24</v>
      </c>
      <c r="G74" s="10"/>
      <c r="H74" s="111">
        <f t="shared" si="94"/>
        <v>4395</v>
      </c>
      <c r="I74" s="112">
        <f t="shared" si="94"/>
        <v>14127</v>
      </c>
      <c r="J74" s="150">
        <f t="shared" si="5"/>
        <v>3.214334470989761</v>
      </c>
      <c r="K74" s="171">
        <f t="shared" si="95"/>
        <v>4411</v>
      </c>
      <c r="L74" s="93">
        <f t="shared" si="96"/>
        <v>14197</v>
      </c>
      <c r="M74" s="178">
        <f t="shared" si="97"/>
        <v>3.218544547721605</v>
      </c>
      <c r="N74" s="37">
        <f t="shared" si="98"/>
        <v>2479</v>
      </c>
      <c r="O74" s="28">
        <f t="shared" si="99"/>
        <v>8737</v>
      </c>
      <c r="P74" s="198">
        <f t="shared" si="100"/>
        <v>3.5244050020169424</v>
      </c>
      <c r="Q74" s="202">
        <f t="shared" si="20"/>
        <v>2277</v>
      </c>
      <c r="R74" s="86">
        <f t="shared" si="21"/>
        <v>6729</v>
      </c>
      <c r="S74" s="198">
        <f t="shared" si="22"/>
        <v>2.9552042160737813</v>
      </c>
      <c r="T74" s="170">
        <v>643</v>
      </c>
      <c r="U74" s="86">
        <v>2060</v>
      </c>
      <c r="V74" s="201">
        <f t="shared" si="23"/>
        <v>3.2037325038880247</v>
      </c>
      <c r="W74" s="170">
        <v>607</v>
      </c>
      <c r="X74" s="86">
        <v>1854</v>
      </c>
      <c r="Y74" s="201">
        <f t="shared" si="74"/>
        <v>3.054365733113674</v>
      </c>
      <c r="Z74" s="170">
        <v>644</v>
      </c>
      <c r="AA74" s="86">
        <v>1804</v>
      </c>
      <c r="AB74" s="201">
        <f t="shared" si="101"/>
        <v>2.8012422360248448</v>
      </c>
      <c r="AC74" s="170">
        <v>383</v>
      </c>
      <c r="AD74" s="86">
        <v>1011</v>
      </c>
      <c r="AE74" s="201">
        <f t="shared" si="102"/>
        <v>2.6396866840731072</v>
      </c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7">
        <v>849</v>
      </c>
      <c r="BE74" s="7">
        <v>2946</v>
      </c>
      <c r="BF74" s="11">
        <f t="shared" si="103"/>
        <v>3.4699646643109539</v>
      </c>
      <c r="BG74" s="6">
        <v>646</v>
      </c>
      <c r="BH74" s="28">
        <v>2288</v>
      </c>
      <c r="BI74" s="11">
        <f t="shared" si="104"/>
        <v>3.541795665634675</v>
      </c>
      <c r="BJ74" s="6">
        <v>579</v>
      </c>
      <c r="BK74" s="28">
        <v>2157</v>
      </c>
      <c r="BL74" s="11">
        <f t="shared" si="105"/>
        <v>3.7253886010362693</v>
      </c>
      <c r="BM74" s="6">
        <v>405</v>
      </c>
      <c r="BN74" s="28">
        <v>1346</v>
      </c>
      <c r="BO74" s="11">
        <f t="shared" si="106"/>
        <v>3.3234567901234566</v>
      </c>
      <c r="BP74" s="6"/>
      <c r="BQ74" s="28"/>
      <c r="BR74" s="11" t="e">
        <f t="shared" si="107"/>
        <v>#DIV/0!</v>
      </c>
      <c r="BS74" s="6"/>
      <c r="BT74" s="28"/>
      <c r="BU74" s="11" t="e">
        <f t="shared" si="108"/>
        <v>#DIV/0!</v>
      </c>
      <c r="BV74" s="6"/>
      <c r="BW74" s="28"/>
      <c r="BX74" s="11" t="e">
        <f t="shared" si="109"/>
        <v>#DIV/0!</v>
      </c>
      <c r="BY74" s="6"/>
      <c r="BZ74" s="28"/>
      <c r="CA74" s="11"/>
      <c r="CB74" s="170">
        <f t="shared" si="111"/>
        <v>2479</v>
      </c>
      <c r="CC74" s="86">
        <f t="shared" si="111"/>
        <v>8737</v>
      </c>
      <c r="CD74" s="193">
        <f t="shared" si="111"/>
        <v>3.5244050020169424</v>
      </c>
      <c r="CE74" s="38"/>
      <c r="CM74" s="50"/>
      <c r="CW74" s="7">
        <v>933</v>
      </c>
      <c r="CX74" s="26">
        <v>2804</v>
      </c>
      <c r="CY74" s="38">
        <f t="shared" si="112"/>
        <v>3.005359056806002</v>
      </c>
      <c r="CZ74" s="33">
        <v>671</v>
      </c>
      <c r="DA74" s="39">
        <v>2337</v>
      </c>
      <c r="DB74" s="11">
        <f t="shared" si="9"/>
        <v>3.4828614008941878</v>
      </c>
      <c r="DC74" s="51">
        <v>518</v>
      </c>
      <c r="DD74" s="51">
        <v>1744</v>
      </c>
      <c r="DE74" s="57">
        <f t="shared" si="10"/>
        <v>3.3667953667953667</v>
      </c>
      <c r="DF74" s="33">
        <v>443</v>
      </c>
      <c r="DG74" s="39">
        <v>1358</v>
      </c>
      <c r="DH74" s="11">
        <f t="shared" si="35"/>
        <v>3.0654627539503387</v>
      </c>
      <c r="DI74" s="6">
        <v>495</v>
      </c>
      <c r="DJ74" s="39">
        <v>1321</v>
      </c>
      <c r="DK74" s="38">
        <f t="shared" si="11"/>
        <v>2.6686868686868688</v>
      </c>
      <c r="DL74" s="33">
        <v>221</v>
      </c>
      <c r="DM74" s="39">
        <v>806</v>
      </c>
      <c r="DN74" s="11">
        <f t="shared" si="12"/>
        <v>3.6470588235294117</v>
      </c>
      <c r="DO74" s="6">
        <v>512</v>
      </c>
      <c r="DP74" s="7">
        <v>1779</v>
      </c>
      <c r="DQ74" s="11">
        <f t="shared" si="113"/>
        <v>3.474609375</v>
      </c>
      <c r="DR74" s="6">
        <v>602</v>
      </c>
      <c r="DS74" s="28">
        <v>1978</v>
      </c>
      <c r="DT74" s="11">
        <f t="shared" si="14"/>
        <v>3.2857142857142856</v>
      </c>
      <c r="DV74" s="7">
        <v>641</v>
      </c>
      <c r="DW74" s="7">
        <v>2178</v>
      </c>
      <c r="DX74" s="11">
        <f t="shared" si="114"/>
        <v>3.3978159126365055</v>
      </c>
      <c r="DY74" s="6">
        <v>788</v>
      </c>
      <c r="DZ74" s="28">
        <v>2339</v>
      </c>
      <c r="EA74" s="11">
        <f t="shared" si="16"/>
        <v>2.968274111675127</v>
      </c>
      <c r="EB74" s="39">
        <v>734</v>
      </c>
      <c r="EC74" s="39">
        <v>2256</v>
      </c>
      <c r="ED74" s="38">
        <f t="shared" si="17"/>
        <v>3.0735694822888284</v>
      </c>
      <c r="EE74" s="33">
        <v>272</v>
      </c>
      <c r="EF74" s="39">
        <v>901</v>
      </c>
      <c r="EG74" s="38">
        <f t="shared" si="18"/>
        <v>3.3125</v>
      </c>
      <c r="EH74" s="33">
        <v>535</v>
      </c>
      <c r="EI74" s="39">
        <v>1412</v>
      </c>
      <c r="EJ74" s="11">
        <f t="shared" si="36"/>
        <v>2.6392523364485982</v>
      </c>
      <c r="EK74" s="33">
        <v>275</v>
      </c>
      <c r="EL74" s="39">
        <v>860</v>
      </c>
      <c r="EM74" s="11">
        <f t="shared" si="37"/>
        <v>3.1272727272727274</v>
      </c>
      <c r="EN74" s="33">
        <v>549</v>
      </c>
      <c r="EO74" s="39">
        <v>1976</v>
      </c>
      <c r="EP74" s="11">
        <f t="shared" si="115"/>
        <v>3.5992714025500909</v>
      </c>
      <c r="EQ74" s="33">
        <v>617</v>
      </c>
      <c r="ER74" s="39">
        <v>2275</v>
      </c>
      <c r="ES74" s="11">
        <f t="shared" si="116"/>
        <v>3.6871961102106967</v>
      </c>
    </row>
    <row r="75" spans="2:149">
      <c r="C75" s="18" t="s">
        <v>111</v>
      </c>
      <c r="D75" s="28" t="s">
        <v>173</v>
      </c>
      <c r="E75" s="10">
        <v>5</v>
      </c>
      <c r="F75" s="10" t="s">
        <v>24</v>
      </c>
      <c r="G75" s="10" t="s">
        <v>99</v>
      </c>
      <c r="H75" s="137">
        <f t="shared" si="94"/>
        <v>870</v>
      </c>
      <c r="I75" s="138">
        <f t="shared" si="94"/>
        <v>3682</v>
      </c>
      <c r="J75" s="149">
        <f t="shared" si="5"/>
        <v>4.2321839080459771</v>
      </c>
      <c r="K75" s="171">
        <f t="shared" si="95"/>
        <v>2365</v>
      </c>
      <c r="L75" s="93">
        <f t="shared" si="96"/>
        <v>8641</v>
      </c>
      <c r="M75" s="178">
        <f t="shared" si="97"/>
        <v>3.6536997885835096</v>
      </c>
      <c r="N75" s="191">
        <f t="shared" si="98"/>
        <v>2155</v>
      </c>
      <c r="O75" s="190">
        <f t="shared" si="99"/>
        <v>8142</v>
      </c>
      <c r="P75" s="192">
        <f t="shared" si="100"/>
        <v>3.7781902552204176</v>
      </c>
      <c r="Q75" s="202">
        <f t="shared" si="20"/>
        <v>930</v>
      </c>
      <c r="R75" s="86">
        <f t="shared" si="21"/>
        <v>3794</v>
      </c>
      <c r="S75" s="198">
        <f t="shared" si="22"/>
        <v>4.0795698924731179</v>
      </c>
      <c r="T75" s="170">
        <v>313</v>
      </c>
      <c r="U75" s="86">
        <v>1300</v>
      </c>
      <c r="V75" s="201">
        <f t="shared" si="23"/>
        <v>4.1533546325878596</v>
      </c>
      <c r="W75" s="170">
        <v>327</v>
      </c>
      <c r="X75" s="86">
        <v>1346</v>
      </c>
      <c r="Y75" s="201">
        <f t="shared" si="74"/>
        <v>4.1162079510703364</v>
      </c>
      <c r="Z75" s="170">
        <v>290</v>
      </c>
      <c r="AA75" s="86">
        <v>1148</v>
      </c>
      <c r="AB75" s="201">
        <f t="shared" si="101"/>
        <v>3.9586206896551723</v>
      </c>
      <c r="AC75" s="170"/>
      <c r="AD75" s="86"/>
      <c r="AE75" s="201" t="e">
        <f t="shared" si="102"/>
        <v>#DIV/0!</v>
      </c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7">
        <v>479</v>
      </c>
      <c r="BE75" s="28">
        <v>1795</v>
      </c>
      <c r="BF75" s="11">
        <f t="shared" si="103"/>
        <v>3.7473903966597075</v>
      </c>
      <c r="BG75" s="6">
        <v>313</v>
      </c>
      <c r="BH75" s="28">
        <v>1289</v>
      </c>
      <c r="BI75" s="11">
        <f t="shared" si="104"/>
        <v>4.118210862619808</v>
      </c>
      <c r="BJ75" s="6">
        <v>240</v>
      </c>
      <c r="BK75" s="28">
        <v>1055</v>
      </c>
      <c r="BL75" s="11">
        <f t="shared" si="105"/>
        <v>4.395833333333333</v>
      </c>
      <c r="BM75" s="6">
        <v>193</v>
      </c>
      <c r="BN75" s="28">
        <v>544</v>
      </c>
      <c r="BO75" s="11">
        <f t="shared" si="106"/>
        <v>2.8186528497409324</v>
      </c>
      <c r="BP75" s="6">
        <v>258</v>
      </c>
      <c r="BQ75" s="28">
        <v>744</v>
      </c>
      <c r="BR75" s="11">
        <f t="shared" si="107"/>
        <v>2.8837209302325579</v>
      </c>
      <c r="BS75" s="6">
        <v>83</v>
      </c>
      <c r="BT75" s="28">
        <v>285</v>
      </c>
      <c r="BU75" s="11">
        <f t="shared" si="108"/>
        <v>3.4337349397590362</v>
      </c>
      <c r="BV75" s="6">
        <v>243</v>
      </c>
      <c r="BW75" s="28">
        <v>997</v>
      </c>
      <c r="BX75" s="11">
        <f t="shared" si="109"/>
        <v>4.1028806584362139</v>
      </c>
      <c r="BY75" s="6">
        <v>346</v>
      </c>
      <c r="BZ75" s="28">
        <v>1433</v>
      </c>
      <c r="CA75" s="11">
        <f t="shared" si="110"/>
        <v>4.1416184971098264</v>
      </c>
      <c r="CB75" s="196">
        <f t="shared" si="111"/>
        <v>2155</v>
      </c>
      <c r="CC75" s="93">
        <f t="shared" si="111"/>
        <v>8142</v>
      </c>
      <c r="CD75" s="197">
        <f t="shared" si="111"/>
        <v>3.7781902552204176</v>
      </c>
      <c r="CE75" s="38"/>
      <c r="CM75" s="50"/>
      <c r="CW75" s="7"/>
      <c r="CX75" s="26"/>
      <c r="CY75" s="38"/>
      <c r="CZ75" s="33"/>
      <c r="DA75" s="39"/>
      <c r="DB75" s="11"/>
      <c r="DC75" s="51"/>
      <c r="DD75" s="51"/>
      <c r="DE75" s="57"/>
      <c r="DF75" s="33"/>
      <c r="DG75" s="39"/>
      <c r="DH75" s="11"/>
      <c r="DI75" s="6"/>
      <c r="DJ75" s="39"/>
      <c r="DK75" s="38"/>
      <c r="DL75" s="33">
        <v>125</v>
      </c>
      <c r="DM75" s="39">
        <v>495</v>
      </c>
      <c r="DN75" s="11">
        <f>+DM75/DL75</f>
        <v>3.96</v>
      </c>
      <c r="DO75" s="6">
        <v>294</v>
      </c>
      <c r="DP75" s="7">
        <v>1315</v>
      </c>
      <c r="DQ75" s="11">
        <f t="shared" si="113"/>
        <v>4.4727891156462585</v>
      </c>
      <c r="DR75" s="6">
        <v>451</v>
      </c>
      <c r="DS75" s="28">
        <v>1872</v>
      </c>
      <c r="DT75" s="11">
        <f t="shared" si="14"/>
        <v>4.1507760532150773</v>
      </c>
      <c r="DV75" s="7">
        <v>351</v>
      </c>
      <c r="DW75" s="7">
        <v>1497</v>
      </c>
      <c r="DX75" s="11">
        <f t="shared" si="114"/>
        <v>4.2649572649572649</v>
      </c>
      <c r="DY75" s="6">
        <v>449</v>
      </c>
      <c r="DZ75" s="28">
        <v>1587</v>
      </c>
      <c r="EA75" s="11">
        <f t="shared" si="16"/>
        <v>3.5345211581291758</v>
      </c>
      <c r="EB75" s="39">
        <v>449</v>
      </c>
      <c r="EC75" s="39">
        <v>1587</v>
      </c>
      <c r="ED75" s="38">
        <f t="shared" si="17"/>
        <v>3.5345211581291758</v>
      </c>
      <c r="EE75" s="33"/>
      <c r="EF75" s="39"/>
      <c r="EG75" s="38" t="e">
        <f t="shared" si="18"/>
        <v>#DIV/0!</v>
      </c>
      <c r="EH75" s="33">
        <v>274</v>
      </c>
      <c r="EI75" s="39">
        <v>664</v>
      </c>
      <c r="EJ75" s="11">
        <f t="shared" si="36"/>
        <v>2.4233576642335768</v>
      </c>
      <c r="EK75" s="33">
        <v>132</v>
      </c>
      <c r="EL75" s="39">
        <v>486</v>
      </c>
      <c r="EM75" s="11">
        <f t="shared" si="37"/>
        <v>3.6818181818181817</v>
      </c>
      <c r="EN75" s="33">
        <v>371</v>
      </c>
      <c r="EO75" s="39">
        <v>1470</v>
      </c>
      <c r="EP75" s="11">
        <f t="shared" si="115"/>
        <v>3.9622641509433962</v>
      </c>
      <c r="EQ75" s="33">
        <v>339</v>
      </c>
      <c r="ER75" s="39">
        <v>1350</v>
      </c>
      <c r="ES75" s="11">
        <f t="shared" si="116"/>
        <v>3.9823008849557522</v>
      </c>
    </row>
    <row r="76" spans="2:149">
      <c r="C76" s="18" t="s">
        <v>156</v>
      </c>
      <c r="D76" s="28" t="s">
        <v>157</v>
      </c>
      <c r="E76" s="10">
        <v>10</v>
      </c>
      <c r="F76" s="10" t="s">
        <v>24</v>
      </c>
      <c r="G76" s="10">
        <v>38</v>
      </c>
      <c r="H76" s="137"/>
      <c r="I76" s="138"/>
      <c r="J76" s="149"/>
      <c r="K76" s="171">
        <f t="shared" si="95"/>
        <v>2488</v>
      </c>
      <c r="L76" s="93">
        <f t="shared" si="96"/>
        <v>10198</v>
      </c>
      <c r="M76" s="178">
        <f t="shared" si="97"/>
        <v>4.0988745980707399</v>
      </c>
      <c r="N76" s="18">
        <f t="shared" si="98"/>
        <v>0</v>
      </c>
      <c r="O76" s="7">
        <f t="shared" si="99"/>
        <v>0</v>
      </c>
      <c r="P76" s="160"/>
      <c r="Q76" s="202"/>
      <c r="R76" s="86"/>
      <c r="S76" s="198"/>
      <c r="T76" s="170"/>
      <c r="U76" s="86"/>
      <c r="V76" s="201"/>
      <c r="W76" s="170" t="s">
        <v>185</v>
      </c>
      <c r="X76" s="86" t="s">
        <v>185</v>
      </c>
      <c r="Y76" s="201"/>
      <c r="Z76" s="170">
        <v>507</v>
      </c>
      <c r="AA76" s="86">
        <v>2112</v>
      </c>
      <c r="AB76" s="201">
        <f t="shared" si="101"/>
        <v>4.165680473372781</v>
      </c>
      <c r="AC76" s="170">
        <v>227</v>
      </c>
      <c r="AD76" s="86">
        <v>917</v>
      </c>
      <c r="AE76" s="201">
        <f t="shared" si="102"/>
        <v>4.0396475770925111</v>
      </c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7"/>
      <c r="BE76" s="7"/>
      <c r="BF76" s="11"/>
      <c r="BG76" s="6"/>
      <c r="BH76" s="7"/>
      <c r="BI76" s="11"/>
      <c r="BJ76" s="6"/>
      <c r="BK76" s="7"/>
      <c r="BL76" s="11"/>
      <c r="BM76" s="6"/>
      <c r="BN76" s="7"/>
      <c r="BO76" s="11"/>
      <c r="BP76" s="6"/>
      <c r="BQ76" s="7"/>
      <c r="BR76" s="11"/>
      <c r="BS76" s="6"/>
      <c r="BT76" s="7"/>
      <c r="BU76" s="11"/>
      <c r="BV76" s="6"/>
      <c r="BW76" s="7"/>
      <c r="BX76" s="11"/>
      <c r="BY76" s="6"/>
      <c r="BZ76" s="7"/>
      <c r="CA76" s="11"/>
      <c r="CB76" s="33"/>
      <c r="CC76" s="39"/>
      <c r="CD76" s="193"/>
      <c r="CE76" s="38"/>
      <c r="CJ76" t="s">
        <v>190</v>
      </c>
      <c r="CM76" s="50"/>
      <c r="CW76" s="7"/>
      <c r="CX76" s="26"/>
      <c r="CY76" s="38"/>
      <c r="CZ76" s="33"/>
      <c r="DA76" s="39"/>
      <c r="DB76" s="11"/>
      <c r="DC76" s="51"/>
      <c r="DD76" s="51"/>
      <c r="DE76" s="57"/>
      <c r="DF76" s="33"/>
      <c r="DG76" s="39"/>
      <c r="DH76" s="11"/>
      <c r="DI76" s="6"/>
      <c r="DJ76" s="39"/>
      <c r="DK76" s="38"/>
      <c r="DL76" s="33"/>
      <c r="DM76" s="39"/>
      <c r="DN76" s="11"/>
      <c r="DO76" s="6"/>
      <c r="DP76" s="7"/>
      <c r="DQ76" s="11"/>
      <c r="DR76" s="6"/>
      <c r="DS76" s="28"/>
      <c r="DT76" s="11"/>
      <c r="DV76" s="28">
        <v>358</v>
      </c>
      <c r="DW76" s="28">
        <v>1464</v>
      </c>
      <c r="DX76" s="11">
        <f>+DW76/DV76</f>
        <v>4.0893854748603351</v>
      </c>
      <c r="DY76" s="6">
        <v>535</v>
      </c>
      <c r="DZ76" s="28">
        <v>2149</v>
      </c>
      <c r="EA76" s="11">
        <f>+DZ76/DY76</f>
        <v>4.0168224299065418</v>
      </c>
      <c r="EB76" s="39">
        <v>418</v>
      </c>
      <c r="EC76" s="39">
        <v>1894</v>
      </c>
      <c r="ED76" s="38">
        <f t="shared" si="17"/>
        <v>4.5311004784688995</v>
      </c>
      <c r="EE76" s="33">
        <v>86</v>
      </c>
      <c r="EF76" s="39">
        <v>416</v>
      </c>
      <c r="EG76" s="38">
        <f t="shared" si="18"/>
        <v>4.8372093023255811</v>
      </c>
      <c r="EH76" s="33">
        <v>176</v>
      </c>
      <c r="EI76" s="39">
        <v>557</v>
      </c>
      <c r="EJ76" s="11">
        <f t="shared" si="36"/>
        <v>3.1647727272727271</v>
      </c>
      <c r="EK76" s="33">
        <v>204</v>
      </c>
      <c r="EL76" s="39">
        <v>798</v>
      </c>
      <c r="EM76" s="11">
        <f t="shared" si="37"/>
        <v>3.9117647058823528</v>
      </c>
      <c r="EN76" s="33">
        <v>347</v>
      </c>
      <c r="EO76" s="39">
        <v>1386</v>
      </c>
      <c r="EP76" s="11">
        <f t="shared" si="115"/>
        <v>3.994236311239193</v>
      </c>
      <c r="EQ76" s="33">
        <v>364</v>
      </c>
      <c r="ER76" s="39">
        <v>1534</v>
      </c>
      <c r="ES76" s="11">
        <f t="shared" si="116"/>
        <v>4.2142857142857144</v>
      </c>
    </row>
    <row r="77" spans="2:149">
      <c r="H77" s="137"/>
      <c r="I77" s="138"/>
      <c r="J77" s="149"/>
      <c r="K77" s="162"/>
      <c r="L77" s="39"/>
      <c r="M77" s="38"/>
      <c r="N77" s="18"/>
      <c r="O77" s="7"/>
      <c r="P77" s="160"/>
      <c r="Q77" s="202"/>
      <c r="R77" s="86"/>
      <c r="S77" s="198"/>
      <c r="T77" s="170"/>
      <c r="U77" s="86"/>
      <c r="V77" s="201"/>
      <c r="W77" s="170"/>
      <c r="X77" s="86"/>
      <c r="Y77" s="201"/>
      <c r="Z77" s="170"/>
      <c r="AA77" s="86"/>
      <c r="AB77" s="201"/>
      <c r="AC77" s="170"/>
      <c r="AD77" s="86"/>
      <c r="AE77" s="201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7"/>
      <c r="BE77" s="7"/>
      <c r="BF77" s="11"/>
      <c r="BG77" s="6"/>
      <c r="BH77" s="7"/>
      <c r="BI77" s="11"/>
      <c r="BJ77" s="6"/>
      <c r="BK77" s="7"/>
      <c r="BL77" s="11"/>
      <c r="BM77" s="6"/>
      <c r="BN77" s="7"/>
      <c r="BO77" s="11"/>
      <c r="BP77" s="6"/>
      <c r="BQ77" s="7"/>
      <c r="BR77" s="11"/>
      <c r="BS77" s="6"/>
      <c r="BT77" s="7"/>
      <c r="BU77" s="11"/>
      <c r="BV77" s="6"/>
      <c r="BW77" s="7"/>
      <c r="BX77" s="11"/>
      <c r="BY77" s="6"/>
      <c r="BZ77" s="7"/>
      <c r="CA77" s="11"/>
      <c r="CB77" s="33"/>
      <c r="CC77" s="39"/>
      <c r="CD77" s="193"/>
      <c r="CE77" s="38"/>
      <c r="CM77" s="50"/>
      <c r="CW77" s="7"/>
      <c r="CX77" s="26"/>
      <c r="CY77" s="38"/>
      <c r="CZ77" s="33"/>
      <c r="DA77" s="39"/>
      <c r="DB77" s="11"/>
      <c r="DC77" s="51"/>
      <c r="DD77" s="51"/>
      <c r="DE77" s="57"/>
      <c r="DF77" s="33"/>
      <c r="DG77" s="39"/>
      <c r="DH77" s="11"/>
      <c r="DI77" s="6"/>
      <c r="DJ77" s="39"/>
      <c r="DK77" s="38"/>
      <c r="DL77" s="33"/>
      <c r="DM77" s="39"/>
      <c r="DN77" s="11"/>
      <c r="DO77" s="6"/>
      <c r="DP77" s="7"/>
      <c r="DQ77" s="11"/>
      <c r="DR77" s="6"/>
      <c r="DS77" s="28"/>
      <c r="DT77" s="11"/>
      <c r="DV77" s="28"/>
      <c r="DW77" s="28"/>
      <c r="DX77" s="11"/>
      <c r="DY77" s="6"/>
      <c r="DZ77" s="28"/>
      <c r="EA77" s="11"/>
      <c r="EB77" s="39"/>
      <c r="EC77" s="39"/>
      <c r="ED77" s="38"/>
      <c r="EE77" s="33"/>
      <c r="EF77" s="39"/>
      <c r="EG77" s="38"/>
    </row>
    <row r="78" spans="2:149">
      <c r="C78" s="18"/>
      <c r="D78" s="28"/>
      <c r="E78" s="10"/>
      <c r="F78" s="10"/>
      <c r="G78" s="10"/>
      <c r="H78" s="137"/>
      <c r="I78" s="138"/>
      <c r="J78" s="149"/>
      <c r="K78" s="162"/>
      <c r="L78" s="39"/>
      <c r="M78" s="38"/>
      <c r="N78" s="18"/>
      <c r="O78" s="7"/>
      <c r="P78" s="160"/>
      <c r="Q78" s="202"/>
      <c r="R78" s="86"/>
      <c r="S78" s="198"/>
      <c r="T78" s="170"/>
      <c r="U78" s="86"/>
      <c r="V78" s="201"/>
      <c r="W78" s="170"/>
      <c r="X78" s="86"/>
      <c r="Y78" s="201"/>
      <c r="Z78" s="170"/>
      <c r="AA78" s="86"/>
      <c r="AB78" s="201"/>
      <c r="AC78" s="170"/>
      <c r="AD78" s="86"/>
      <c r="AE78" s="201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7"/>
      <c r="BE78" s="7"/>
      <c r="BF78" s="11"/>
      <c r="BG78" s="6"/>
      <c r="BH78" s="7"/>
      <c r="BI78" s="11"/>
      <c r="BJ78" s="6"/>
      <c r="BK78" s="7"/>
      <c r="BL78" s="11"/>
      <c r="BM78" s="6"/>
      <c r="BN78" s="7"/>
      <c r="BO78" s="11"/>
      <c r="BP78" s="6"/>
      <c r="BQ78" s="7"/>
      <c r="BR78" s="11"/>
      <c r="BS78" s="6"/>
      <c r="BT78" s="7"/>
      <c r="BU78" s="11"/>
      <c r="BV78" s="6"/>
      <c r="BW78" s="7"/>
      <c r="BX78" s="11"/>
      <c r="BY78" s="6"/>
      <c r="BZ78" s="7"/>
      <c r="CA78" s="11"/>
      <c r="CB78" s="33"/>
      <c r="CC78" s="39"/>
      <c r="CD78" s="193"/>
      <c r="CE78" s="38"/>
      <c r="CM78" s="50"/>
      <c r="CW78" s="7"/>
      <c r="CX78" s="26"/>
      <c r="CY78" s="38"/>
      <c r="CZ78" s="33"/>
      <c r="DA78" s="39"/>
      <c r="DB78" s="11"/>
      <c r="DC78" s="51"/>
      <c r="DD78" s="51"/>
      <c r="DE78" s="57"/>
      <c r="DF78" s="33"/>
      <c r="DG78" s="39"/>
      <c r="DH78" s="11"/>
      <c r="DI78" s="6"/>
      <c r="DJ78" s="39"/>
      <c r="DK78" s="38"/>
      <c r="DL78" s="33"/>
      <c r="DM78" s="39"/>
      <c r="DN78" s="11"/>
      <c r="DO78" s="6"/>
      <c r="DP78" s="7"/>
      <c r="DQ78" s="11"/>
      <c r="DR78" s="6"/>
      <c r="DS78" s="7"/>
      <c r="DT78" s="11"/>
      <c r="DV78" s="7"/>
      <c r="DW78" s="7"/>
      <c r="DX78" s="11"/>
      <c r="DY78" s="6"/>
      <c r="DZ78" s="7"/>
      <c r="EA78" s="11"/>
      <c r="EB78" s="39"/>
      <c r="EC78" s="39"/>
      <c r="ED78" s="38"/>
      <c r="EE78" s="33"/>
      <c r="EF78" s="39"/>
      <c r="EG78" s="38"/>
      <c r="EH78" s="33"/>
      <c r="EI78" s="39"/>
      <c r="EJ78" s="11"/>
      <c r="EK78" s="33"/>
      <c r="EL78" s="39"/>
      <c r="EM78" s="11"/>
      <c r="EN78" s="33"/>
      <c r="EO78" s="39"/>
      <c r="EP78" s="11"/>
      <c r="EQ78" s="33"/>
      <c r="ER78" s="39"/>
      <c r="ES78" s="11"/>
    </row>
    <row r="79" spans="2:149">
      <c r="C79" s="32" t="s">
        <v>37</v>
      </c>
      <c r="D79" s="7"/>
      <c r="E79" s="7"/>
      <c r="F79" s="10"/>
      <c r="G79" s="10"/>
      <c r="H79" s="137"/>
      <c r="I79" s="138"/>
      <c r="J79" s="149"/>
      <c r="K79" s="162"/>
      <c r="L79" s="39"/>
      <c r="M79" s="38"/>
      <c r="N79" s="18"/>
      <c r="O79" s="7"/>
      <c r="P79" s="160"/>
      <c r="Q79" s="202"/>
      <c r="R79" s="86"/>
      <c r="S79" s="198"/>
      <c r="T79" s="170"/>
      <c r="U79" s="86"/>
      <c r="V79" s="201"/>
      <c r="W79" s="170"/>
      <c r="X79" s="86"/>
      <c r="Y79" s="201"/>
      <c r="Z79" s="170"/>
      <c r="AA79" s="86"/>
      <c r="AB79" s="201"/>
      <c r="AC79" s="170"/>
      <c r="AD79" s="86"/>
      <c r="AE79" s="201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7"/>
      <c r="BE79" s="7"/>
      <c r="BF79" s="11"/>
      <c r="BG79" s="6"/>
      <c r="BH79" s="7"/>
      <c r="BI79" s="11"/>
      <c r="BJ79" s="6"/>
      <c r="BK79" s="7"/>
      <c r="BL79" s="11"/>
      <c r="BM79" s="6"/>
      <c r="BN79" s="7"/>
      <c r="BO79" s="11"/>
      <c r="BP79" s="6"/>
      <c r="BQ79" s="7"/>
      <c r="BR79" s="11"/>
      <c r="BS79" s="6"/>
      <c r="BT79" s="7"/>
      <c r="BU79" s="11"/>
      <c r="BV79" s="6"/>
      <c r="BW79" s="7"/>
      <c r="BX79" s="11"/>
      <c r="BY79" s="6"/>
      <c r="BZ79" s="7"/>
      <c r="CA79" s="11"/>
      <c r="CB79" s="33"/>
      <c r="CC79" s="39"/>
      <c r="CD79" s="193"/>
      <c r="CE79" s="38"/>
      <c r="CM79" s="50"/>
      <c r="CN79">
        <v>0</v>
      </c>
      <c r="CW79" s="7"/>
      <c r="CX79" s="26"/>
      <c r="CY79" s="38"/>
      <c r="CZ79" s="33"/>
      <c r="DA79" s="39"/>
      <c r="DB79" s="11"/>
      <c r="DC79" s="51"/>
      <c r="DD79" s="51"/>
      <c r="DE79" s="57"/>
      <c r="DF79" s="33"/>
      <c r="DG79" s="39"/>
      <c r="DH79" s="11"/>
      <c r="DI79" s="6"/>
      <c r="DJ79" s="39"/>
      <c r="DK79" s="38"/>
      <c r="DL79" s="33"/>
      <c r="DM79" s="39"/>
      <c r="DN79" s="11"/>
      <c r="DO79" s="6"/>
      <c r="DP79" s="7"/>
      <c r="DQ79" s="11"/>
      <c r="DR79" s="6"/>
      <c r="DS79" s="7"/>
      <c r="DT79" s="11"/>
      <c r="DV79" s="7"/>
      <c r="DW79" s="7"/>
      <c r="DX79" s="11"/>
      <c r="DY79" s="6"/>
      <c r="DZ79" s="7"/>
      <c r="EA79" s="11"/>
      <c r="EB79" s="39"/>
      <c r="EC79" s="39"/>
      <c r="ED79" s="38"/>
      <c r="EE79" s="33"/>
      <c r="EF79" s="39"/>
      <c r="EG79" s="38"/>
      <c r="EH79" s="33"/>
      <c r="EI79" s="39"/>
      <c r="EJ79" s="11"/>
      <c r="EK79" s="33"/>
      <c r="EL79" s="39"/>
      <c r="EM79" s="11"/>
      <c r="EN79" s="33"/>
      <c r="EO79" s="39"/>
      <c r="EP79" s="11"/>
      <c r="EQ79" s="33"/>
      <c r="ER79" s="39"/>
      <c r="ES79" s="11"/>
    </row>
    <row r="80" spans="2:149">
      <c r="C80" s="18" t="s">
        <v>88</v>
      </c>
      <c r="D80" s="28" t="s">
        <v>23</v>
      </c>
      <c r="E80" s="10">
        <v>7.5</v>
      </c>
      <c r="F80" s="10" t="s">
        <v>48</v>
      </c>
      <c r="G80" s="10"/>
      <c r="H80" s="111">
        <f t="shared" ref="H80:I84" si="117">+SUM(CW80,CZ80,DC80,DF80,DI80,DL80,DO80,DR80)</f>
        <v>1202</v>
      </c>
      <c r="I80" s="112">
        <f t="shared" si="117"/>
        <v>3786</v>
      </c>
      <c r="J80" s="150">
        <f t="shared" si="5"/>
        <v>3.1497504159733776</v>
      </c>
      <c r="K80" s="171">
        <f t="shared" si="95"/>
        <v>1258</v>
      </c>
      <c r="L80" s="93">
        <f t="shared" si="96"/>
        <v>3861</v>
      </c>
      <c r="M80" s="178">
        <f t="shared" si="97"/>
        <v>3.0691573926868045</v>
      </c>
      <c r="N80" s="191">
        <f t="shared" si="98"/>
        <v>1306</v>
      </c>
      <c r="O80" s="190">
        <f t="shared" si="99"/>
        <v>4064</v>
      </c>
      <c r="P80" s="192">
        <f t="shared" si="100"/>
        <v>3.111791730474732</v>
      </c>
      <c r="Q80" s="202">
        <f t="shared" si="20"/>
        <v>456</v>
      </c>
      <c r="R80" s="86">
        <f t="shared" si="21"/>
        <v>1461</v>
      </c>
      <c r="S80" s="198">
        <f t="shared" si="22"/>
        <v>3.2039473684210527</v>
      </c>
      <c r="T80" s="170">
        <v>120</v>
      </c>
      <c r="U80" s="86">
        <v>397</v>
      </c>
      <c r="V80" s="201">
        <f t="shared" si="23"/>
        <v>3.3083333333333331</v>
      </c>
      <c r="W80" s="170">
        <v>110</v>
      </c>
      <c r="X80" s="86">
        <v>365</v>
      </c>
      <c r="Y80" s="201">
        <f t="shared" si="74"/>
        <v>3.3181818181818183</v>
      </c>
      <c r="Z80" s="170">
        <v>121</v>
      </c>
      <c r="AA80" s="86">
        <v>379</v>
      </c>
      <c r="AB80" s="201">
        <f t="shared" ref="AB80" si="118">AA80/Z80</f>
        <v>3.1322314049586777</v>
      </c>
      <c r="AC80" s="170">
        <v>105</v>
      </c>
      <c r="AD80" s="86">
        <v>320</v>
      </c>
      <c r="AE80" s="201">
        <f t="shared" ref="AE80" si="119">AD80/AC80</f>
        <v>3.0476190476190474</v>
      </c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7">
        <v>165</v>
      </c>
      <c r="BE80" s="7">
        <v>461</v>
      </c>
      <c r="BF80" s="11">
        <f t="shared" si="103"/>
        <v>2.7939393939393939</v>
      </c>
      <c r="BG80" s="6">
        <v>134</v>
      </c>
      <c r="BH80" s="28">
        <v>405</v>
      </c>
      <c r="BI80" s="11">
        <f t="shared" ref="BI80:BI99" si="120">+BH80/BG80</f>
        <v>3.0223880597014925</v>
      </c>
      <c r="BJ80" s="6">
        <v>127</v>
      </c>
      <c r="BK80" s="28">
        <v>399</v>
      </c>
      <c r="BL80" s="11">
        <f t="shared" ref="BL80:BL99" si="121">+BK80/BJ80</f>
        <v>3.1417322834645671</v>
      </c>
      <c r="BM80" s="6">
        <v>120</v>
      </c>
      <c r="BN80" s="28">
        <v>368</v>
      </c>
      <c r="BO80" s="11">
        <f t="shared" ref="BO80:BO94" si="122">+BN80/BM80</f>
        <v>3.0666666666666669</v>
      </c>
      <c r="BP80" s="6">
        <v>414</v>
      </c>
      <c r="BQ80" s="28">
        <v>1280</v>
      </c>
      <c r="BR80" s="11">
        <f t="shared" ref="BR80:BR94" si="123">+BQ80/BP80</f>
        <v>3.0917874396135265</v>
      </c>
      <c r="BS80" s="6">
        <v>106</v>
      </c>
      <c r="BT80" s="28">
        <v>360</v>
      </c>
      <c r="BU80" s="11">
        <f t="shared" si="108"/>
        <v>3.3962264150943398</v>
      </c>
      <c r="BV80" s="6">
        <v>115</v>
      </c>
      <c r="BW80" s="28">
        <v>388</v>
      </c>
      <c r="BX80" s="11">
        <f t="shared" ref="BX80:BX91" si="124">BW80/BV80</f>
        <v>3.3739130434782609</v>
      </c>
      <c r="BY80" s="6">
        <v>125</v>
      </c>
      <c r="BZ80" s="28">
        <v>403</v>
      </c>
      <c r="CA80" s="11">
        <f t="shared" ref="CA80:CA91" si="125">BZ80/BY80</f>
        <v>3.2240000000000002</v>
      </c>
      <c r="CB80" s="196">
        <f t="shared" ref="CB80:CB99" si="126">N80</f>
        <v>1306</v>
      </c>
      <c r="CC80" s="93">
        <f t="shared" ref="CC80:CC99" si="127">O80</f>
        <v>4064</v>
      </c>
      <c r="CD80" s="197">
        <f t="shared" ref="CD80:CD99" si="128">P80</f>
        <v>3.111791730474732</v>
      </c>
      <c r="CE80" s="38"/>
      <c r="CM80" s="50"/>
      <c r="CW80" s="7">
        <v>157</v>
      </c>
      <c r="CX80" s="26">
        <v>435</v>
      </c>
      <c r="CY80" s="38">
        <f t="shared" ref="CY80:CY81" si="129">+CX80/CW80</f>
        <v>2.7707006369426752</v>
      </c>
      <c r="CZ80" s="33">
        <v>128</v>
      </c>
      <c r="DA80" s="39">
        <v>383</v>
      </c>
      <c r="DB80" s="11">
        <f t="shared" si="9"/>
        <v>2.9921875</v>
      </c>
      <c r="DC80" s="51">
        <v>125</v>
      </c>
      <c r="DD80" s="51">
        <v>391</v>
      </c>
      <c r="DE80" s="57">
        <f t="shared" si="10"/>
        <v>3.1280000000000001</v>
      </c>
      <c r="DF80" s="33">
        <v>115</v>
      </c>
      <c r="DG80" s="39">
        <v>354</v>
      </c>
      <c r="DH80" s="11">
        <f t="shared" si="35"/>
        <v>3.0782608695652174</v>
      </c>
      <c r="DI80" s="6">
        <v>327</v>
      </c>
      <c r="DJ80" s="39">
        <v>1108</v>
      </c>
      <c r="DK80" s="38">
        <f t="shared" si="11"/>
        <v>3.3883792048929662</v>
      </c>
      <c r="DL80" s="33">
        <v>97</v>
      </c>
      <c r="DM80" s="39">
        <v>322</v>
      </c>
      <c r="DN80" s="11">
        <f t="shared" si="12"/>
        <v>3.3195876288659796</v>
      </c>
      <c r="DO80" s="6">
        <v>113</v>
      </c>
      <c r="DP80" s="7">
        <v>370</v>
      </c>
      <c r="DQ80" s="11">
        <f t="shared" si="113"/>
        <v>3.2743362831858409</v>
      </c>
      <c r="DR80" s="6">
        <v>140</v>
      </c>
      <c r="DS80" s="28">
        <v>423</v>
      </c>
      <c r="DT80" s="11">
        <f t="shared" si="14"/>
        <v>3.0214285714285714</v>
      </c>
      <c r="DV80" s="7">
        <v>131</v>
      </c>
      <c r="DW80" s="7">
        <v>409</v>
      </c>
      <c r="DX80" s="11">
        <f t="shared" si="114"/>
        <v>3.1221374045801529</v>
      </c>
      <c r="DY80" s="6">
        <v>113</v>
      </c>
      <c r="DZ80" s="28">
        <v>326</v>
      </c>
      <c r="EA80" s="11">
        <f t="shared" si="16"/>
        <v>2.8849557522123894</v>
      </c>
      <c r="EB80" s="39">
        <v>97</v>
      </c>
      <c r="EC80" s="39">
        <v>306</v>
      </c>
      <c r="ED80" s="38">
        <f t="shared" si="17"/>
        <v>3.1546391752577319</v>
      </c>
      <c r="EE80" s="33">
        <v>115</v>
      </c>
      <c r="EF80" s="39">
        <v>394</v>
      </c>
      <c r="EG80" s="38">
        <f t="shared" si="18"/>
        <v>3.4260869565217393</v>
      </c>
      <c r="EH80" s="33">
        <v>408</v>
      </c>
      <c r="EI80" s="39">
        <v>1276</v>
      </c>
      <c r="EJ80" s="11">
        <f t="shared" si="36"/>
        <v>3.1274509803921569</v>
      </c>
      <c r="EK80" s="33">
        <v>115</v>
      </c>
      <c r="EL80" s="39">
        <v>343</v>
      </c>
      <c r="EM80" s="11">
        <f t="shared" si="37"/>
        <v>2.982608695652174</v>
      </c>
      <c r="EN80" s="33">
        <v>121</v>
      </c>
      <c r="EO80" s="39">
        <v>363</v>
      </c>
      <c r="EP80" s="11">
        <f t="shared" ref="EP80:EP99" si="130">+EO80/EN80</f>
        <v>3</v>
      </c>
      <c r="EQ80" s="33">
        <v>158</v>
      </c>
      <c r="ER80" s="39">
        <v>444</v>
      </c>
      <c r="ES80" s="11">
        <f t="shared" ref="ES80:ES99" si="131">+ER80/EQ80</f>
        <v>2.8101265822784809</v>
      </c>
    </row>
    <row r="81" spans="3:149">
      <c r="C81" s="18" t="s">
        <v>61</v>
      </c>
      <c r="D81" s="28" t="s">
        <v>33</v>
      </c>
      <c r="E81" s="10">
        <v>8</v>
      </c>
      <c r="F81" s="10" t="s">
        <v>48</v>
      </c>
      <c r="G81" s="10"/>
      <c r="H81" s="111">
        <f t="shared" si="117"/>
        <v>371</v>
      </c>
      <c r="I81" s="112">
        <f t="shared" si="117"/>
        <v>985</v>
      </c>
      <c r="J81" s="150">
        <f t="shared" si="5"/>
        <v>2.6549865229110514</v>
      </c>
      <c r="K81" s="171">
        <f t="shared" si="95"/>
        <v>449</v>
      </c>
      <c r="L81" s="93">
        <f t="shared" si="96"/>
        <v>1181</v>
      </c>
      <c r="M81" s="178">
        <f t="shared" si="97"/>
        <v>2.6302895322939865</v>
      </c>
      <c r="N81" s="37">
        <f t="shared" si="98"/>
        <v>187</v>
      </c>
      <c r="O81" s="28">
        <f t="shared" si="99"/>
        <v>485</v>
      </c>
      <c r="P81" s="198">
        <f t="shared" si="100"/>
        <v>2.5935828877005349</v>
      </c>
      <c r="Q81" s="202">
        <f t="shared" si="20"/>
        <v>0</v>
      </c>
      <c r="R81" s="86">
        <f t="shared" si="21"/>
        <v>0</v>
      </c>
      <c r="S81" s="198"/>
      <c r="T81" s="170"/>
      <c r="U81" s="86"/>
      <c r="V81" s="201"/>
      <c r="W81" s="170"/>
      <c r="X81" s="86"/>
      <c r="Y81" s="201"/>
      <c r="Z81" s="170"/>
      <c r="AA81" s="86"/>
      <c r="AB81" s="201"/>
      <c r="AC81" s="170"/>
      <c r="AD81" s="86"/>
      <c r="AE81" s="201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7">
        <v>86</v>
      </c>
      <c r="BE81" s="7">
        <v>210</v>
      </c>
      <c r="BF81" s="11">
        <f t="shared" si="103"/>
        <v>2.441860465116279</v>
      </c>
      <c r="BG81" s="6">
        <v>54</v>
      </c>
      <c r="BH81" s="28">
        <v>141</v>
      </c>
      <c r="BI81" s="11">
        <f t="shared" si="120"/>
        <v>2.6111111111111112</v>
      </c>
      <c r="BJ81" s="6">
        <v>47</v>
      </c>
      <c r="BK81" s="28">
        <v>134</v>
      </c>
      <c r="BL81" s="11">
        <f t="shared" si="121"/>
        <v>2.8510638297872339</v>
      </c>
      <c r="BM81" s="6"/>
      <c r="BN81" s="28"/>
      <c r="BO81" s="11" t="e">
        <f t="shared" si="122"/>
        <v>#DIV/0!</v>
      </c>
      <c r="BP81" s="6"/>
      <c r="BQ81" s="28"/>
      <c r="BR81" s="11" t="e">
        <f t="shared" si="123"/>
        <v>#DIV/0!</v>
      </c>
      <c r="BS81" s="6"/>
      <c r="BT81" s="28"/>
      <c r="BU81" s="11" t="e">
        <f t="shared" si="108"/>
        <v>#DIV/0!</v>
      </c>
      <c r="BV81" s="6"/>
      <c r="BW81" s="28"/>
      <c r="BX81" s="11" t="e">
        <f t="shared" si="124"/>
        <v>#DIV/0!</v>
      </c>
      <c r="BY81" s="6"/>
      <c r="BZ81" s="28"/>
      <c r="CA81" s="11"/>
      <c r="CB81" s="170">
        <f t="shared" si="126"/>
        <v>187</v>
      </c>
      <c r="CC81" s="86">
        <f t="shared" si="127"/>
        <v>485</v>
      </c>
      <c r="CD81" s="193">
        <f t="shared" si="128"/>
        <v>2.5935828877005349</v>
      </c>
      <c r="CE81" s="38"/>
      <c r="CM81" s="50"/>
      <c r="CW81" s="7">
        <v>68</v>
      </c>
      <c r="CX81" s="26">
        <v>188</v>
      </c>
      <c r="CY81" s="38">
        <f t="shared" si="129"/>
        <v>2.7647058823529411</v>
      </c>
      <c r="CZ81" s="33">
        <v>70</v>
      </c>
      <c r="DA81" s="39">
        <v>171</v>
      </c>
      <c r="DB81" s="11">
        <f t="shared" si="9"/>
        <v>2.4428571428571431</v>
      </c>
      <c r="DC81" s="51">
        <v>17</v>
      </c>
      <c r="DD81" s="51">
        <v>45</v>
      </c>
      <c r="DE81" s="57">
        <f t="shared" si="10"/>
        <v>2.6470588235294117</v>
      </c>
      <c r="DF81" s="33">
        <v>6</v>
      </c>
      <c r="DG81" s="39">
        <v>15</v>
      </c>
      <c r="DH81" s="11">
        <f t="shared" si="35"/>
        <v>2.5</v>
      </c>
      <c r="DI81" s="6">
        <v>14</v>
      </c>
      <c r="DJ81" s="39">
        <v>45</v>
      </c>
      <c r="DK81" s="38">
        <f t="shared" si="11"/>
        <v>3.2142857142857144</v>
      </c>
      <c r="DL81" s="33">
        <v>32</v>
      </c>
      <c r="DM81" s="39">
        <v>102</v>
      </c>
      <c r="DN81" s="11">
        <f t="shared" si="12"/>
        <v>3.1875</v>
      </c>
      <c r="DO81" s="6">
        <v>73</v>
      </c>
      <c r="DP81" s="7">
        <v>204</v>
      </c>
      <c r="DQ81" s="11">
        <f t="shared" si="113"/>
        <v>2.7945205479452055</v>
      </c>
      <c r="DR81" s="6">
        <v>91</v>
      </c>
      <c r="DS81" s="28">
        <v>215</v>
      </c>
      <c r="DT81" s="11">
        <f t="shared" si="14"/>
        <v>2.3626373626373627</v>
      </c>
      <c r="DV81" s="7">
        <v>127</v>
      </c>
      <c r="DW81" s="7">
        <v>310</v>
      </c>
      <c r="DX81" s="11">
        <f t="shared" si="114"/>
        <v>2.4409448818897639</v>
      </c>
      <c r="DY81" s="6">
        <v>62</v>
      </c>
      <c r="DZ81" s="28">
        <v>137</v>
      </c>
      <c r="EA81" s="11">
        <f t="shared" si="16"/>
        <v>2.2096774193548385</v>
      </c>
      <c r="EB81" s="39">
        <v>24</v>
      </c>
      <c r="EC81" s="39">
        <v>61</v>
      </c>
      <c r="ED81" s="38">
        <f t="shared" si="17"/>
        <v>2.5416666666666665</v>
      </c>
      <c r="EE81" s="33">
        <v>12</v>
      </c>
      <c r="EF81" s="39">
        <v>36</v>
      </c>
      <c r="EG81" s="38">
        <f t="shared" si="18"/>
        <v>3</v>
      </c>
      <c r="EH81" s="33">
        <v>12</v>
      </c>
      <c r="EI81" s="39">
        <v>36</v>
      </c>
      <c r="EJ81" s="11">
        <f t="shared" si="36"/>
        <v>3</v>
      </c>
      <c r="EK81" s="33">
        <v>38</v>
      </c>
      <c r="EL81" s="39">
        <v>124</v>
      </c>
      <c r="EM81" s="11">
        <f t="shared" si="37"/>
        <v>3.263157894736842</v>
      </c>
      <c r="EN81" s="33">
        <v>72</v>
      </c>
      <c r="EO81" s="39">
        <v>192</v>
      </c>
      <c r="EP81" s="11">
        <f t="shared" si="130"/>
        <v>2.6666666666666665</v>
      </c>
      <c r="EQ81" s="33">
        <v>102</v>
      </c>
      <c r="ER81" s="39">
        <v>285</v>
      </c>
      <c r="ES81" s="11">
        <f t="shared" si="131"/>
        <v>2.7941176470588234</v>
      </c>
    </row>
    <row r="82" spans="3:149">
      <c r="C82" s="18" t="s">
        <v>84</v>
      </c>
      <c r="D82" s="28" t="s">
        <v>33</v>
      </c>
      <c r="E82" s="10">
        <v>8</v>
      </c>
      <c r="F82" s="10" t="s">
        <v>48</v>
      </c>
      <c r="G82" s="7"/>
      <c r="H82" s="137">
        <f t="shared" si="117"/>
        <v>458</v>
      </c>
      <c r="I82" s="138">
        <f t="shared" si="117"/>
        <v>1036</v>
      </c>
      <c r="J82" s="149">
        <f t="shared" si="5"/>
        <v>2.2620087336244543</v>
      </c>
      <c r="K82" s="171">
        <f t="shared" si="95"/>
        <v>629</v>
      </c>
      <c r="L82" s="93">
        <f t="shared" si="96"/>
        <v>1488</v>
      </c>
      <c r="M82" s="178">
        <f t="shared" si="97"/>
        <v>2.3656597774244834</v>
      </c>
      <c r="N82" s="191">
        <f t="shared" si="98"/>
        <v>624</v>
      </c>
      <c r="O82" s="190">
        <f t="shared" si="99"/>
        <v>1515</v>
      </c>
      <c r="P82" s="192">
        <f t="shared" si="100"/>
        <v>2.4278846153846154</v>
      </c>
      <c r="Q82" s="202">
        <f t="shared" si="20"/>
        <v>250</v>
      </c>
      <c r="R82" s="86">
        <f t="shared" si="21"/>
        <v>708</v>
      </c>
      <c r="S82" s="198">
        <f t="shared" si="22"/>
        <v>2.8319999999999999</v>
      </c>
      <c r="T82" s="170">
        <v>65</v>
      </c>
      <c r="U82" s="86">
        <v>155</v>
      </c>
      <c r="V82" s="201">
        <f t="shared" si="23"/>
        <v>2.3846153846153846</v>
      </c>
      <c r="W82" s="170">
        <v>69</v>
      </c>
      <c r="X82" s="86">
        <v>169</v>
      </c>
      <c r="Y82" s="201">
        <f t="shared" si="74"/>
        <v>2.4492753623188408</v>
      </c>
      <c r="Z82" s="170">
        <v>59</v>
      </c>
      <c r="AA82" s="86">
        <v>142</v>
      </c>
      <c r="AB82" s="201">
        <f t="shared" ref="AB82:AB89" si="132">AA82/Z82</f>
        <v>2.406779661016949</v>
      </c>
      <c r="AC82" s="170">
        <v>57</v>
      </c>
      <c r="AD82" s="86">
        <v>242</v>
      </c>
      <c r="AE82" s="201">
        <f t="shared" ref="AE82:AE89" si="133">AD82/AC82</f>
        <v>4.2456140350877192</v>
      </c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7">
        <v>56</v>
      </c>
      <c r="BE82" s="7">
        <v>123</v>
      </c>
      <c r="BF82" s="11">
        <f t="shared" si="103"/>
        <v>2.1964285714285716</v>
      </c>
      <c r="BG82" s="6">
        <v>45</v>
      </c>
      <c r="BH82" s="28">
        <v>103</v>
      </c>
      <c r="BI82" s="11">
        <f t="shared" si="120"/>
        <v>2.2888888888888888</v>
      </c>
      <c r="BJ82" s="6">
        <v>56</v>
      </c>
      <c r="BK82" s="28">
        <v>129</v>
      </c>
      <c r="BL82" s="11">
        <f t="shared" si="121"/>
        <v>2.3035714285714284</v>
      </c>
      <c r="BM82" s="6">
        <v>50</v>
      </c>
      <c r="BN82" s="28">
        <v>124</v>
      </c>
      <c r="BO82" s="11">
        <f t="shared" si="122"/>
        <v>2.48</v>
      </c>
      <c r="BP82" s="6">
        <v>228</v>
      </c>
      <c r="BQ82" s="28">
        <v>586</v>
      </c>
      <c r="BR82" s="11">
        <f t="shared" si="123"/>
        <v>2.5701754385964914</v>
      </c>
      <c r="BS82" s="6">
        <v>57</v>
      </c>
      <c r="BT82" s="28">
        <v>143</v>
      </c>
      <c r="BU82" s="11">
        <f t="shared" si="108"/>
        <v>2.5087719298245612</v>
      </c>
      <c r="BV82" s="6">
        <v>63</v>
      </c>
      <c r="BW82" s="28">
        <v>152</v>
      </c>
      <c r="BX82" s="11">
        <f t="shared" si="124"/>
        <v>2.4126984126984126</v>
      </c>
      <c r="BY82" s="6">
        <v>69</v>
      </c>
      <c r="BZ82" s="28">
        <v>155</v>
      </c>
      <c r="CA82" s="11">
        <f t="shared" si="125"/>
        <v>2.2463768115942031</v>
      </c>
      <c r="CB82" s="196">
        <f t="shared" si="126"/>
        <v>624</v>
      </c>
      <c r="CC82" s="93">
        <f t="shared" si="127"/>
        <v>1515</v>
      </c>
      <c r="CD82" s="197">
        <f t="shared" si="128"/>
        <v>2.4278846153846154</v>
      </c>
      <c r="CE82" s="38"/>
      <c r="CM82" s="50"/>
      <c r="CW82" s="7"/>
      <c r="CX82" s="7"/>
      <c r="CY82" s="38"/>
      <c r="CZ82" s="33">
        <v>67</v>
      </c>
      <c r="DA82" s="39">
        <v>140</v>
      </c>
      <c r="DB82" s="11">
        <f t="shared" si="9"/>
        <v>2.08955223880597</v>
      </c>
      <c r="DC82" s="51">
        <v>81</v>
      </c>
      <c r="DD82" s="51">
        <v>197</v>
      </c>
      <c r="DE82" s="57">
        <f t="shared" si="10"/>
        <v>2.4320987654320989</v>
      </c>
      <c r="DF82" s="33">
        <v>75</v>
      </c>
      <c r="DG82" s="39">
        <v>169</v>
      </c>
      <c r="DH82" s="11">
        <f t="shared" si="35"/>
        <v>2.2533333333333334</v>
      </c>
      <c r="DI82" s="6">
        <v>29</v>
      </c>
      <c r="DJ82" s="39">
        <v>76</v>
      </c>
      <c r="DK82" s="38">
        <f t="shared" si="11"/>
        <v>2.6206896551724137</v>
      </c>
      <c r="DL82" s="33">
        <v>64</v>
      </c>
      <c r="DM82" s="39">
        <v>146</v>
      </c>
      <c r="DN82" s="11">
        <f t="shared" si="12"/>
        <v>2.28125</v>
      </c>
      <c r="DO82" s="6">
        <v>68</v>
      </c>
      <c r="DP82" s="7">
        <v>146</v>
      </c>
      <c r="DQ82" s="11">
        <f t="shared" si="113"/>
        <v>2.1470588235294117</v>
      </c>
      <c r="DR82" s="6">
        <v>74</v>
      </c>
      <c r="DS82" s="28">
        <v>162</v>
      </c>
      <c r="DT82" s="11">
        <f t="shared" si="14"/>
        <v>2.189189189189189</v>
      </c>
      <c r="DV82" s="7">
        <v>60</v>
      </c>
      <c r="DW82" s="7">
        <v>129</v>
      </c>
      <c r="DX82" s="11">
        <f t="shared" si="114"/>
        <v>2.15</v>
      </c>
      <c r="DY82" s="6">
        <v>75</v>
      </c>
      <c r="DZ82" s="28">
        <v>160</v>
      </c>
      <c r="EA82" s="11">
        <f t="shared" si="16"/>
        <v>2.1333333333333333</v>
      </c>
      <c r="EB82" s="39">
        <v>61</v>
      </c>
      <c r="EC82" s="39">
        <v>133</v>
      </c>
      <c r="ED82" s="38">
        <f t="shared" si="17"/>
        <v>2.180327868852459</v>
      </c>
      <c r="EE82" s="33">
        <v>46</v>
      </c>
      <c r="EF82" s="39">
        <v>113</v>
      </c>
      <c r="EG82" s="38">
        <f t="shared" si="18"/>
        <v>2.4565217391304346</v>
      </c>
      <c r="EH82" s="33">
        <v>218</v>
      </c>
      <c r="EI82" s="39">
        <v>554</v>
      </c>
      <c r="EJ82" s="11">
        <f t="shared" si="36"/>
        <v>2.5412844036697249</v>
      </c>
      <c r="EK82" s="33">
        <v>50</v>
      </c>
      <c r="EL82" s="39">
        <v>123</v>
      </c>
      <c r="EM82" s="11">
        <f t="shared" si="37"/>
        <v>2.46</v>
      </c>
      <c r="EN82" s="33">
        <v>60</v>
      </c>
      <c r="EO82" s="39">
        <v>143</v>
      </c>
      <c r="EP82" s="11">
        <f t="shared" si="130"/>
        <v>2.3833333333333333</v>
      </c>
      <c r="EQ82" s="33">
        <v>59</v>
      </c>
      <c r="ER82" s="39">
        <v>133</v>
      </c>
      <c r="ES82" s="11">
        <f t="shared" si="131"/>
        <v>2.2542372881355934</v>
      </c>
    </row>
    <row r="83" spans="3:149">
      <c r="C83" s="37" t="s">
        <v>137</v>
      </c>
      <c r="D83" s="28" t="s">
        <v>23</v>
      </c>
      <c r="E83" s="26">
        <v>7.5</v>
      </c>
      <c r="F83" s="26" t="s">
        <v>48</v>
      </c>
      <c r="G83" s="7"/>
      <c r="H83" s="137">
        <f t="shared" si="117"/>
        <v>176</v>
      </c>
      <c r="I83" s="138">
        <f t="shared" si="117"/>
        <v>307</v>
      </c>
      <c r="J83" s="149">
        <f t="shared" si="5"/>
        <v>1.7443181818181819</v>
      </c>
      <c r="K83" s="171">
        <f t="shared" si="95"/>
        <v>596</v>
      </c>
      <c r="L83" s="93">
        <f t="shared" si="96"/>
        <v>1341</v>
      </c>
      <c r="M83" s="178">
        <f t="shared" si="97"/>
        <v>2.25</v>
      </c>
      <c r="N83" s="191">
        <f t="shared" si="98"/>
        <v>575</v>
      </c>
      <c r="O83" s="190">
        <f t="shared" si="99"/>
        <v>1272</v>
      </c>
      <c r="P83" s="192">
        <f t="shared" si="100"/>
        <v>2.2121739130434781</v>
      </c>
      <c r="Q83" s="202">
        <f t="shared" si="20"/>
        <v>258</v>
      </c>
      <c r="R83" s="86">
        <f t="shared" si="21"/>
        <v>541</v>
      </c>
      <c r="S83" s="198">
        <f t="shared" si="22"/>
        <v>2.0968992248062017</v>
      </c>
      <c r="T83" s="170">
        <v>59</v>
      </c>
      <c r="U83" s="86">
        <v>117</v>
      </c>
      <c r="V83" s="201">
        <f t="shared" si="23"/>
        <v>1.9830508474576272</v>
      </c>
      <c r="W83" s="170">
        <v>66</v>
      </c>
      <c r="X83" s="86">
        <v>129</v>
      </c>
      <c r="Y83" s="201">
        <f t="shared" si="74"/>
        <v>1.9545454545454546</v>
      </c>
      <c r="Z83" s="170">
        <v>72</v>
      </c>
      <c r="AA83" s="86">
        <v>154</v>
      </c>
      <c r="AB83" s="201">
        <f t="shared" si="132"/>
        <v>2.1388888888888888</v>
      </c>
      <c r="AC83" s="170">
        <v>61</v>
      </c>
      <c r="AD83" s="86">
        <v>141</v>
      </c>
      <c r="AE83" s="201">
        <f t="shared" si="133"/>
        <v>2.3114754098360657</v>
      </c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7">
        <v>61</v>
      </c>
      <c r="BE83" s="28">
        <v>127</v>
      </c>
      <c r="BF83" s="11">
        <f t="shared" si="103"/>
        <v>2.081967213114754</v>
      </c>
      <c r="BG83" s="6">
        <v>46</v>
      </c>
      <c r="BH83" s="28">
        <v>103</v>
      </c>
      <c r="BI83" s="11">
        <f t="shared" si="120"/>
        <v>2.2391304347826089</v>
      </c>
      <c r="BJ83" s="6">
        <v>49</v>
      </c>
      <c r="BK83" s="28">
        <v>113</v>
      </c>
      <c r="BL83" s="11">
        <f t="shared" si="121"/>
        <v>2.306122448979592</v>
      </c>
      <c r="BM83" s="6">
        <v>56</v>
      </c>
      <c r="BN83" s="28">
        <v>123</v>
      </c>
      <c r="BO83" s="11">
        <f t="shared" si="122"/>
        <v>2.1964285714285716</v>
      </c>
      <c r="BP83" s="6">
        <v>194</v>
      </c>
      <c r="BQ83" s="28">
        <v>434</v>
      </c>
      <c r="BR83" s="11">
        <f t="shared" si="123"/>
        <v>2.2371134020618557</v>
      </c>
      <c r="BS83" s="6">
        <v>56</v>
      </c>
      <c r="BT83" s="28">
        <v>126</v>
      </c>
      <c r="BU83" s="11">
        <f t="shared" si="108"/>
        <v>2.25</v>
      </c>
      <c r="BV83" s="6">
        <v>60</v>
      </c>
      <c r="BW83" s="28">
        <v>126</v>
      </c>
      <c r="BX83" s="11">
        <f t="shared" si="124"/>
        <v>2.1</v>
      </c>
      <c r="BY83" s="6">
        <v>53</v>
      </c>
      <c r="BZ83" s="28">
        <v>120</v>
      </c>
      <c r="CA83" s="11">
        <f t="shared" si="125"/>
        <v>2.2641509433962264</v>
      </c>
      <c r="CB83" s="196">
        <f t="shared" si="126"/>
        <v>575</v>
      </c>
      <c r="CC83" s="93">
        <f t="shared" si="127"/>
        <v>1272</v>
      </c>
      <c r="CD83" s="197">
        <f t="shared" si="128"/>
        <v>2.2121739130434781</v>
      </c>
      <c r="CE83" s="38"/>
      <c r="CM83" s="50"/>
      <c r="CW83" s="7"/>
      <c r="CX83" s="7"/>
      <c r="CY83" s="7"/>
      <c r="CZ83" s="6"/>
      <c r="DA83" s="7"/>
      <c r="DB83" s="8"/>
      <c r="DC83" s="39"/>
      <c r="DD83" s="39"/>
      <c r="DE83" s="7"/>
      <c r="DF83" s="6"/>
      <c r="DG83" s="7"/>
      <c r="DH83" s="38"/>
      <c r="DI83" s="6"/>
      <c r="DJ83" s="39"/>
      <c r="DK83" s="38"/>
      <c r="DL83" s="33"/>
      <c r="DM83" s="39"/>
      <c r="DN83" s="11"/>
      <c r="DO83" s="6">
        <v>84</v>
      </c>
      <c r="DP83" s="7">
        <v>143</v>
      </c>
      <c r="DQ83" s="11">
        <f t="shared" si="113"/>
        <v>1.7023809523809523</v>
      </c>
      <c r="DR83" s="6">
        <v>92</v>
      </c>
      <c r="DS83" s="28">
        <v>164</v>
      </c>
      <c r="DT83" s="11">
        <f t="shared" si="14"/>
        <v>1.7826086956521738</v>
      </c>
      <c r="DV83" s="7">
        <v>54</v>
      </c>
      <c r="DW83" s="7">
        <v>105</v>
      </c>
      <c r="DX83" s="11">
        <f t="shared" si="114"/>
        <v>1.9444444444444444</v>
      </c>
      <c r="DY83" s="6">
        <v>52</v>
      </c>
      <c r="DZ83" s="28">
        <v>101</v>
      </c>
      <c r="EA83" s="11">
        <f t="shared" si="16"/>
        <v>1.9423076923076923</v>
      </c>
      <c r="EB83" s="39">
        <v>50</v>
      </c>
      <c r="EC83" s="39">
        <v>106</v>
      </c>
      <c r="ED83" s="38">
        <f t="shared" si="17"/>
        <v>2.12</v>
      </c>
      <c r="EE83" s="33">
        <v>44</v>
      </c>
      <c r="EF83" s="39">
        <v>100</v>
      </c>
      <c r="EG83" s="38">
        <f t="shared" si="18"/>
        <v>2.2727272727272729</v>
      </c>
      <c r="EH83" s="33">
        <v>231</v>
      </c>
      <c r="EI83" s="39">
        <v>542</v>
      </c>
      <c r="EJ83" s="11">
        <f t="shared" si="36"/>
        <v>2.3463203463203461</v>
      </c>
      <c r="EK83" s="33">
        <v>53</v>
      </c>
      <c r="EL83" s="39">
        <v>137</v>
      </c>
      <c r="EM83" s="11">
        <f t="shared" si="37"/>
        <v>2.5849056603773586</v>
      </c>
      <c r="EN83" s="33">
        <v>54</v>
      </c>
      <c r="EO83" s="39">
        <v>128</v>
      </c>
      <c r="EP83" s="11">
        <f t="shared" si="130"/>
        <v>2.3703703703703702</v>
      </c>
      <c r="EQ83" s="33">
        <v>58</v>
      </c>
      <c r="ER83" s="39">
        <v>122</v>
      </c>
      <c r="ES83" s="11">
        <f t="shared" si="131"/>
        <v>2.103448275862069</v>
      </c>
    </row>
    <row r="84" spans="3:149">
      <c r="C84" s="37" t="s">
        <v>100</v>
      </c>
      <c r="D84" s="28" t="s">
        <v>33</v>
      </c>
      <c r="E84" s="26">
        <v>11.2</v>
      </c>
      <c r="F84" s="10" t="s">
        <v>48</v>
      </c>
      <c r="G84" s="7"/>
      <c r="H84" s="137">
        <f t="shared" si="117"/>
        <v>229</v>
      </c>
      <c r="I84" s="138">
        <f t="shared" si="117"/>
        <v>594</v>
      </c>
      <c r="J84" s="149">
        <f t="shared" si="5"/>
        <v>2.5938864628820961</v>
      </c>
      <c r="K84" s="171">
        <f t="shared" si="95"/>
        <v>680</v>
      </c>
      <c r="L84" s="93">
        <f t="shared" si="96"/>
        <v>2265</v>
      </c>
      <c r="M84" s="178">
        <f t="shared" si="97"/>
        <v>3.3308823529411766</v>
      </c>
      <c r="N84" s="191">
        <f t="shared" si="98"/>
        <v>610</v>
      </c>
      <c r="O84" s="190">
        <f t="shared" si="99"/>
        <v>2094</v>
      </c>
      <c r="P84" s="192">
        <f t="shared" si="100"/>
        <v>3.4327868852459016</v>
      </c>
      <c r="Q84" s="202">
        <f t="shared" si="20"/>
        <v>262</v>
      </c>
      <c r="R84" s="86">
        <f t="shared" si="21"/>
        <v>835</v>
      </c>
      <c r="S84" s="198">
        <f t="shared" si="22"/>
        <v>3.1870229007633588</v>
      </c>
      <c r="T84" s="170">
        <v>69</v>
      </c>
      <c r="U84" s="86">
        <v>207</v>
      </c>
      <c r="V84" s="201">
        <f t="shared" si="23"/>
        <v>3</v>
      </c>
      <c r="W84" s="170">
        <v>55</v>
      </c>
      <c r="X84" s="86">
        <v>166</v>
      </c>
      <c r="Y84" s="201">
        <f t="shared" ref="Y84:Y99" si="134">X84/W84</f>
        <v>3.0181818181818181</v>
      </c>
      <c r="Z84" s="170">
        <v>78</v>
      </c>
      <c r="AA84" s="86">
        <v>241</v>
      </c>
      <c r="AB84" s="201">
        <f t="shared" si="132"/>
        <v>3.0897435897435899</v>
      </c>
      <c r="AC84" s="170">
        <v>60</v>
      </c>
      <c r="AD84" s="86">
        <v>221</v>
      </c>
      <c r="AE84" s="201">
        <f t="shared" si="133"/>
        <v>3.6833333333333331</v>
      </c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7">
        <v>72</v>
      </c>
      <c r="BE84" s="28">
        <v>201</v>
      </c>
      <c r="BF84" s="11">
        <f t="shared" si="103"/>
        <v>2.7916666666666665</v>
      </c>
      <c r="BG84" s="6">
        <v>59</v>
      </c>
      <c r="BH84" s="28">
        <v>190</v>
      </c>
      <c r="BI84" s="11">
        <f t="shared" si="120"/>
        <v>3.2203389830508473</v>
      </c>
      <c r="BJ84" s="6">
        <v>65</v>
      </c>
      <c r="BK84" s="28">
        <v>213</v>
      </c>
      <c r="BL84" s="11">
        <f t="shared" si="121"/>
        <v>3.2769230769230768</v>
      </c>
      <c r="BM84" s="6">
        <v>51</v>
      </c>
      <c r="BN84" s="28">
        <v>186</v>
      </c>
      <c r="BO84" s="11">
        <f t="shared" si="122"/>
        <v>3.6470588235294117</v>
      </c>
      <c r="BP84" s="6">
        <v>203</v>
      </c>
      <c r="BQ84" s="28">
        <v>819</v>
      </c>
      <c r="BR84" s="11">
        <f t="shared" si="123"/>
        <v>4.0344827586206895</v>
      </c>
      <c r="BS84" s="6">
        <v>47</v>
      </c>
      <c r="BT84" s="28">
        <v>154</v>
      </c>
      <c r="BU84" s="11">
        <f t="shared" si="108"/>
        <v>3.2765957446808511</v>
      </c>
      <c r="BV84" s="6">
        <v>58</v>
      </c>
      <c r="BW84" s="28">
        <v>166</v>
      </c>
      <c r="BX84" s="11">
        <f t="shared" si="124"/>
        <v>2.8620689655172415</v>
      </c>
      <c r="BY84" s="6">
        <v>55</v>
      </c>
      <c r="BZ84" s="28">
        <v>165</v>
      </c>
      <c r="CA84" s="11">
        <f t="shared" si="125"/>
        <v>3</v>
      </c>
      <c r="CB84" s="196">
        <f t="shared" si="126"/>
        <v>610</v>
      </c>
      <c r="CC84" s="93">
        <f t="shared" si="127"/>
        <v>2094</v>
      </c>
      <c r="CD84" s="197">
        <f t="shared" si="128"/>
        <v>3.4327868852459016</v>
      </c>
      <c r="CE84" s="38"/>
      <c r="CM84" s="50"/>
      <c r="CW84" s="12"/>
      <c r="CX84" s="12"/>
      <c r="CY84" s="12"/>
      <c r="CZ84" s="65"/>
      <c r="DA84" s="12"/>
      <c r="DB84" s="13"/>
      <c r="DC84" s="39"/>
      <c r="DD84" s="39"/>
      <c r="DE84" s="7"/>
      <c r="DF84" s="6"/>
      <c r="DG84" s="7"/>
      <c r="DH84" s="38"/>
      <c r="DI84" s="6">
        <v>49</v>
      </c>
      <c r="DJ84" s="39">
        <v>130</v>
      </c>
      <c r="DK84" s="38">
        <f t="shared" si="11"/>
        <v>2.6530612244897958</v>
      </c>
      <c r="DL84" s="87">
        <v>45</v>
      </c>
      <c r="DM84" s="88">
        <v>130</v>
      </c>
      <c r="DN84" s="71">
        <f t="shared" si="12"/>
        <v>2.8888888888888888</v>
      </c>
      <c r="DO84" s="6">
        <v>64</v>
      </c>
      <c r="DP84" s="7">
        <v>162</v>
      </c>
      <c r="DQ84" s="11">
        <f t="shared" si="113"/>
        <v>2.53125</v>
      </c>
      <c r="DR84" s="6">
        <v>71</v>
      </c>
      <c r="DS84" s="28">
        <v>172</v>
      </c>
      <c r="DT84" s="11">
        <f t="shared" si="14"/>
        <v>2.4225352112676055</v>
      </c>
      <c r="DV84" s="28">
        <v>70</v>
      </c>
      <c r="DW84" s="28">
        <v>182</v>
      </c>
      <c r="DX84" s="11">
        <f t="shared" si="114"/>
        <v>2.6</v>
      </c>
      <c r="DY84" s="6">
        <v>86</v>
      </c>
      <c r="DZ84" s="28">
        <v>211</v>
      </c>
      <c r="EA84" s="11">
        <f t="shared" si="16"/>
        <v>2.4534883720930232</v>
      </c>
      <c r="EB84" s="39">
        <v>74</v>
      </c>
      <c r="EC84" s="39">
        <v>210</v>
      </c>
      <c r="ED84" s="38">
        <f t="shared" si="17"/>
        <v>2.8378378378378377</v>
      </c>
      <c r="EE84" s="33">
        <v>57</v>
      </c>
      <c r="EF84" s="39">
        <v>213</v>
      </c>
      <c r="EG84" s="38">
        <f t="shared" si="18"/>
        <v>3.736842105263158</v>
      </c>
      <c r="EH84" s="33">
        <v>215</v>
      </c>
      <c r="EI84" s="39">
        <v>888</v>
      </c>
      <c r="EJ84" s="11">
        <f t="shared" si="36"/>
        <v>4.1302325581395349</v>
      </c>
      <c r="EK84" s="33">
        <v>50</v>
      </c>
      <c r="EL84" s="39">
        <v>182</v>
      </c>
      <c r="EM84" s="11">
        <f t="shared" si="37"/>
        <v>3.64</v>
      </c>
      <c r="EN84" s="33">
        <v>63</v>
      </c>
      <c r="EO84" s="39">
        <v>190</v>
      </c>
      <c r="EP84" s="11">
        <f t="shared" si="130"/>
        <v>3.0158730158730158</v>
      </c>
      <c r="EQ84" s="33">
        <v>65</v>
      </c>
      <c r="ER84" s="39">
        <v>189</v>
      </c>
      <c r="ES84" s="11">
        <f t="shared" si="131"/>
        <v>2.9076923076923076</v>
      </c>
    </row>
    <row r="85" spans="3:149">
      <c r="C85" s="37" t="s">
        <v>153</v>
      </c>
      <c r="D85" s="28" t="s">
        <v>176</v>
      </c>
      <c r="E85" s="26">
        <v>8</v>
      </c>
      <c r="F85" s="10" t="s">
        <v>48</v>
      </c>
      <c r="G85" s="7"/>
      <c r="H85" s="137"/>
      <c r="I85" s="138"/>
      <c r="J85" s="149"/>
      <c r="K85" s="162">
        <f t="shared" si="95"/>
        <v>288</v>
      </c>
      <c r="L85" s="39">
        <f t="shared" si="96"/>
        <v>861</v>
      </c>
      <c r="M85" s="38">
        <f t="shared" si="97"/>
        <v>2.9895833333333335</v>
      </c>
      <c r="N85" s="191">
        <f t="shared" si="98"/>
        <v>430</v>
      </c>
      <c r="O85" s="190">
        <f t="shared" si="99"/>
        <v>1271</v>
      </c>
      <c r="P85" s="192">
        <f t="shared" si="100"/>
        <v>2.9558139534883723</v>
      </c>
      <c r="Q85" s="202">
        <f t="shared" ref="Q85:Q98" si="135">T85+W85+Z85+AC85</f>
        <v>180</v>
      </c>
      <c r="R85" s="86">
        <f t="shared" ref="R85:R98" si="136">U85+X85+AA85+AD85</f>
        <v>486</v>
      </c>
      <c r="S85" s="198">
        <f t="shared" ref="S85:S99" si="137">R85/Q85</f>
        <v>2.7</v>
      </c>
      <c r="T85" s="170">
        <v>50</v>
      </c>
      <c r="U85" s="86">
        <v>131</v>
      </c>
      <c r="V85" s="201">
        <f t="shared" si="23"/>
        <v>2.62</v>
      </c>
      <c r="W85" s="170">
        <v>46</v>
      </c>
      <c r="X85" s="86">
        <v>119</v>
      </c>
      <c r="Y85" s="201">
        <f t="shared" si="134"/>
        <v>2.5869565217391304</v>
      </c>
      <c r="Z85" s="170">
        <v>47</v>
      </c>
      <c r="AA85" s="86">
        <v>127</v>
      </c>
      <c r="AB85" s="201">
        <f t="shared" si="132"/>
        <v>2.7021276595744679</v>
      </c>
      <c r="AC85" s="170">
        <v>37</v>
      </c>
      <c r="AD85" s="86">
        <v>109</v>
      </c>
      <c r="AE85" s="201">
        <f t="shared" si="133"/>
        <v>2.9459459459459461</v>
      </c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7">
        <v>60</v>
      </c>
      <c r="BE85" s="7">
        <v>141</v>
      </c>
      <c r="BF85" s="11">
        <f t="shared" si="103"/>
        <v>2.35</v>
      </c>
      <c r="BG85" s="6">
        <v>51</v>
      </c>
      <c r="BH85" s="28">
        <v>125</v>
      </c>
      <c r="BI85" s="11">
        <f t="shared" si="120"/>
        <v>2.4509803921568629</v>
      </c>
      <c r="BJ85" s="6">
        <v>41</v>
      </c>
      <c r="BK85" s="28">
        <v>133</v>
      </c>
      <c r="BL85" s="11">
        <f t="shared" si="121"/>
        <v>3.2439024390243905</v>
      </c>
      <c r="BM85" s="6">
        <v>37</v>
      </c>
      <c r="BN85" s="28">
        <v>123</v>
      </c>
      <c r="BO85" s="11">
        <f t="shared" si="122"/>
        <v>3.3243243243243241</v>
      </c>
      <c r="BP85" s="6">
        <v>113</v>
      </c>
      <c r="BQ85" s="28">
        <v>377</v>
      </c>
      <c r="BR85" s="11">
        <f t="shared" si="123"/>
        <v>3.336283185840708</v>
      </c>
      <c r="BS85" s="6">
        <v>28</v>
      </c>
      <c r="BT85" s="28">
        <v>111</v>
      </c>
      <c r="BU85" s="11">
        <f t="shared" si="108"/>
        <v>3.9642857142857144</v>
      </c>
      <c r="BV85" s="6">
        <v>44</v>
      </c>
      <c r="BW85" s="28">
        <v>127</v>
      </c>
      <c r="BX85" s="11">
        <f t="shared" si="124"/>
        <v>2.8863636363636362</v>
      </c>
      <c r="BY85" s="6">
        <v>56</v>
      </c>
      <c r="BZ85" s="28">
        <v>134</v>
      </c>
      <c r="CA85" s="11">
        <f t="shared" si="125"/>
        <v>2.3928571428571428</v>
      </c>
      <c r="CB85" s="196">
        <f t="shared" si="126"/>
        <v>430</v>
      </c>
      <c r="CC85" s="93">
        <f t="shared" si="127"/>
        <v>1271</v>
      </c>
      <c r="CD85" s="197">
        <f t="shared" si="128"/>
        <v>2.9558139534883723</v>
      </c>
      <c r="CE85" s="38"/>
      <c r="CM85" s="50"/>
      <c r="CW85" s="12"/>
      <c r="CX85" s="12"/>
      <c r="CY85" s="12"/>
      <c r="CZ85" s="65"/>
      <c r="DA85" s="12"/>
      <c r="DB85" s="13"/>
      <c r="DC85" s="39"/>
      <c r="DD85" s="39"/>
      <c r="DE85" s="7"/>
      <c r="DF85" s="6"/>
      <c r="DG85" s="7"/>
      <c r="DH85" s="38"/>
      <c r="DI85" s="6"/>
      <c r="DJ85" s="39"/>
      <c r="DK85" s="38"/>
      <c r="DL85" s="87"/>
      <c r="DM85" s="88"/>
      <c r="DN85" s="71"/>
      <c r="DO85" s="6"/>
      <c r="DP85" s="7"/>
      <c r="DQ85" s="38"/>
      <c r="DR85" s="6"/>
      <c r="DS85" s="28"/>
      <c r="DT85" s="11"/>
      <c r="DV85" s="28"/>
      <c r="DW85" s="28"/>
      <c r="DX85" s="11"/>
      <c r="DY85" s="6"/>
      <c r="DZ85" s="28"/>
      <c r="EA85" s="11"/>
      <c r="EB85" s="39">
        <v>45</v>
      </c>
      <c r="EC85" s="39">
        <v>119</v>
      </c>
      <c r="ED85" s="38">
        <f t="shared" si="17"/>
        <v>2.6444444444444444</v>
      </c>
      <c r="EE85" s="33">
        <v>32</v>
      </c>
      <c r="EF85" s="39">
        <v>108</v>
      </c>
      <c r="EG85" s="38">
        <f t="shared" si="18"/>
        <v>3.375</v>
      </c>
      <c r="EH85" s="33">
        <v>87</v>
      </c>
      <c r="EI85" s="39">
        <v>312</v>
      </c>
      <c r="EJ85" s="11">
        <f t="shared" si="36"/>
        <v>3.5862068965517242</v>
      </c>
      <c r="EK85" s="33">
        <v>29</v>
      </c>
      <c r="EL85" s="39">
        <v>104</v>
      </c>
      <c r="EM85" s="11">
        <f t="shared" si="37"/>
        <v>3.5862068965517242</v>
      </c>
      <c r="EN85" s="33">
        <v>39</v>
      </c>
      <c r="EO85" s="39">
        <v>100</v>
      </c>
      <c r="EP85" s="11">
        <f t="shared" si="130"/>
        <v>2.5641025641025643</v>
      </c>
      <c r="EQ85" s="33">
        <v>56</v>
      </c>
      <c r="ER85" s="39">
        <v>118</v>
      </c>
      <c r="ES85" s="11">
        <f t="shared" si="131"/>
        <v>2.1071428571428572</v>
      </c>
    </row>
    <row r="86" spans="3:149">
      <c r="C86" s="37" t="s">
        <v>161</v>
      </c>
      <c r="D86" s="28" t="s">
        <v>162</v>
      </c>
      <c r="E86" s="26">
        <v>7</v>
      </c>
      <c r="F86" s="10" t="s">
        <v>48</v>
      </c>
      <c r="G86" s="7"/>
      <c r="H86" s="137"/>
      <c r="I86" s="138"/>
      <c r="J86" s="149"/>
      <c r="K86" s="162">
        <f t="shared" si="95"/>
        <v>348</v>
      </c>
      <c r="L86" s="39">
        <f t="shared" si="96"/>
        <v>1405</v>
      </c>
      <c r="M86" s="38">
        <f t="shared" si="97"/>
        <v>4.0373563218390807</v>
      </c>
      <c r="N86" s="191">
        <f t="shared" si="98"/>
        <v>469</v>
      </c>
      <c r="O86" s="190">
        <f t="shared" si="99"/>
        <v>1561</v>
      </c>
      <c r="P86" s="192">
        <f t="shared" si="100"/>
        <v>3.3283582089552239</v>
      </c>
      <c r="Q86" s="202">
        <f t="shared" si="135"/>
        <v>129</v>
      </c>
      <c r="R86" s="86">
        <f t="shared" si="136"/>
        <v>364</v>
      </c>
      <c r="S86" s="198">
        <f t="shared" si="137"/>
        <v>2.8217054263565893</v>
      </c>
      <c r="T86" s="170">
        <v>33</v>
      </c>
      <c r="U86" s="86">
        <v>87</v>
      </c>
      <c r="V86" s="201">
        <f t="shared" ref="V86:V99" si="138">U86/T86</f>
        <v>2.6363636363636362</v>
      </c>
      <c r="W86" s="170">
        <v>25</v>
      </c>
      <c r="X86" s="86">
        <v>84</v>
      </c>
      <c r="Y86" s="201">
        <f t="shared" si="134"/>
        <v>3.36</v>
      </c>
      <c r="Z86" s="170">
        <v>36</v>
      </c>
      <c r="AA86" s="86">
        <v>99</v>
      </c>
      <c r="AB86" s="201">
        <f t="shared" si="132"/>
        <v>2.75</v>
      </c>
      <c r="AC86" s="170">
        <v>35</v>
      </c>
      <c r="AD86" s="86">
        <v>94</v>
      </c>
      <c r="AE86" s="201">
        <f t="shared" si="133"/>
        <v>2.6857142857142855</v>
      </c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7">
        <v>71</v>
      </c>
      <c r="BE86" s="7">
        <v>217</v>
      </c>
      <c r="BF86" s="11">
        <f t="shared" si="103"/>
        <v>3.056338028169014</v>
      </c>
      <c r="BG86" s="6">
        <v>59</v>
      </c>
      <c r="BH86" s="28">
        <v>196</v>
      </c>
      <c r="BI86" s="11">
        <f t="shared" si="120"/>
        <v>3.3220338983050848</v>
      </c>
      <c r="BJ86" s="6"/>
      <c r="BK86" s="28"/>
      <c r="BL86" s="11" t="e">
        <f t="shared" si="121"/>
        <v>#DIV/0!</v>
      </c>
      <c r="BM86" s="6">
        <v>52</v>
      </c>
      <c r="BN86" s="28">
        <v>191</v>
      </c>
      <c r="BO86" s="11">
        <f t="shared" si="122"/>
        <v>3.6730769230769229</v>
      </c>
      <c r="BP86" s="6">
        <v>181</v>
      </c>
      <c r="BQ86" s="28">
        <v>668</v>
      </c>
      <c r="BR86" s="11">
        <f t="shared" si="123"/>
        <v>3.6906077348066297</v>
      </c>
      <c r="BS86" s="6">
        <v>39</v>
      </c>
      <c r="BT86" s="28">
        <v>112</v>
      </c>
      <c r="BU86" s="11">
        <f t="shared" si="108"/>
        <v>2.8717948717948718</v>
      </c>
      <c r="BV86" s="6">
        <v>30</v>
      </c>
      <c r="BW86" s="28">
        <v>84</v>
      </c>
      <c r="BX86" s="11">
        <f t="shared" si="124"/>
        <v>2.8</v>
      </c>
      <c r="BY86" s="6">
        <v>37</v>
      </c>
      <c r="BZ86" s="28">
        <v>93</v>
      </c>
      <c r="CA86" s="11">
        <f t="shared" si="125"/>
        <v>2.5135135135135136</v>
      </c>
      <c r="CB86" s="196">
        <f t="shared" si="126"/>
        <v>469</v>
      </c>
      <c r="CC86" s="93">
        <f t="shared" si="127"/>
        <v>1561</v>
      </c>
      <c r="CD86" s="197">
        <f t="shared" si="128"/>
        <v>3.3283582089552239</v>
      </c>
      <c r="CE86" s="38"/>
      <c r="CM86" s="50"/>
      <c r="CW86" s="12"/>
      <c r="CX86" s="12"/>
      <c r="CY86" s="12"/>
      <c r="CZ86" s="65"/>
      <c r="DA86" s="12"/>
      <c r="DB86" s="13"/>
      <c r="DC86" s="39"/>
      <c r="DD86" s="39"/>
      <c r="DE86" s="7"/>
      <c r="DF86" s="6"/>
      <c r="DG86" s="7"/>
      <c r="DH86" s="38"/>
      <c r="DI86" s="6"/>
      <c r="DJ86" s="39"/>
      <c r="DK86" s="38"/>
      <c r="DL86" s="87"/>
      <c r="DM86" s="88"/>
      <c r="DN86" s="71"/>
      <c r="DO86" s="6"/>
      <c r="DP86" s="7"/>
      <c r="DQ86" s="38"/>
      <c r="DR86" s="6"/>
      <c r="DS86" s="28"/>
      <c r="DT86" s="11"/>
      <c r="DV86" s="28"/>
      <c r="DW86" s="28"/>
      <c r="DX86" s="11"/>
      <c r="DY86" s="6"/>
      <c r="DZ86" s="28"/>
      <c r="EA86" s="11"/>
      <c r="EB86" s="39"/>
      <c r="EC86" s="39"/>
      <c r="ED86" s="38"/>
      <c r="EE86" s="33"/>
      <c r="EF86" s="39"/>
      <c r="EG86" s="38"/>
      <c r="EH86" s="33">
        <v>188</v>
      </c>
      <c r="EI86" s="39">
        <v>850</v>
      </c>
      <c r="EJ86" s="11">
        <f t="shared" si="36"/>
        <v>4.5212765957446805</v>
      </c>
      <c r="EK86" s="33">
        <v>49</v>
      </c>
      <c r="EL86" s="39">
        <v>184</v>
      </c>
      <c r="EM86" s="11">
        <f t="shared" si="37"/>
        <v>3.7551020408163267</v>
      </c>
      <c r="EN86" s="33">
        <v>54</v>
      </c>
      <c r="EO86" s="39">
        <v>185</v>
      </c>
      <c r="EP86" s="11">
        <f t="shared" si="130"/>
        <v>3.425925925925926</v>
      </c>
      <c r="EQ86" s="33">
        <v>57</v>
      </c>
      <c r="ER86" s="39">
        <v>186</v>
      </c>
      <c r="ES86" s="11">
        <f t="shared" si="131"/>
        <v>3.263157894736842</v>
      </c>
    </row>
    <row r="87" spans="3:149">
      <c r="C87" s="37" t="s">
        <v>36</v>
      </c>
      <c r="D87" s="28" t="s">
        <v>23</v>
      </c>
      <c r="E87" s="26">
        <v>7.5</v>
      </c>
      <c r="F87" s="10" t="s">
        <v>48</v>
      </c>
      <c r="G87" s="7"/>
      <c r="H87" s="137"/>
      <c r="I87" s="138"/>
      <c r="J87" s="149"/>
      <c r="K87" s="162">
        <f t="shared" si="95"/>
        <v>226</v>
      </c>
      <c r="L87" s="39">
        <f t="shared" si="96"/>
        <v>828</v>
      </c>
      <c r="M87" s="38">
        <f t="shared" si="97"/>
        <v>3.663716814159292</v>
      </c>
      <c r="N87" s="191">
        <f t="shared" si="98"/>
        <v>396</v>
      </c>
      <c r="O87" s="190">
        <f t="shared" si="99"/>
        <v>1437</v>
      </c>
      <c r="P87" s="192">
        <f t="shared" si="100"/>
        <v>3.6287878787878789</v>
      </c>
      <c r="Q87" s="202">
        <f t="shared" si="135"/>
        <v>231</v>
      </c>
      <c r="R87" s="86">
        <f t="shared" si="136"/>
        <v>858</v>
      </c>
      <c r="S87" s="198">
        <f t="shared" si="137"/>
        <v>3.7142857142857144</v>
      </c>
      <c r="T87" s="170">
        <v>62</v>
      </c>
      <c r="U87" s="86">
        <v>223</v>
      </c>
      <c r="V87" s="201">
        <f t="shared" si="138"/>
        <v>3.596774193548387</v>
      </c>
      <c r="W87" s="170">
        <v>59</v>
      </c>
      <c r="X87" s="86">
        <v>214</v>
      </c>
      <c r="Y87" s="201">
        <f t="shared" si="134"/>
        <v>3.6271186440677967</v>
      </c>
      <c r="Z87" s="170">
        <v>60</v>
      </c>
      <c r="AA87" s="86">
        <v>222</v>
      </c>
      <c r="AB87" s="201">
        <f t="shared" si="132"/>
        <v>3.7</v>
      </c>
      <c r="AC87" s="170">
        <v>50</v>
      </c>
      <c r="AD87" s="86">
        <v>199</v>
      </c>
      <c r="AE87" s="201">
        <f t="shared" si="133"/>
        <v>3.98</v>
      </c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7">
        <v>70</v>
      </c>
      <c r="BE87" s="28">
        <v>221</v>
      </c>
      <c r="BF87" s="11">
        <f t="shared" si="103"/>
        <v>3.157142857142857</v>
      </c>
      <c r="BG87" s="6">
        <v>54</v>
      </c>
      <c r="BH87" s="28">
        <v>196</v>
      </c>
      <c r="BI87" s="11">
        <f t="shared" si="120"/>
        <v>3.6296296296296298</v>
      </c>
      <c r="BJ87" s="6">
        <v>61</v>
      </c>
      <c r="BK87" s="28">
        <v>230</v>
      </c>
      <c r="BL87" s="11">
        <f t="shared" si="121"/>
        <v>3.7704918032786887</v>
      </c>
      <c r="BM87" s="6">
        <v>51</v>
      </c>
      <c r="BN87" s="28">
        <v>202</v>
      </c>
      <c r="BO87" s="11">
        <f t="shared" si="122"/>
        <v>3.9607843137254903</v>
      </c>
      <c r="BP87" s="6"/>
      <c r="BQ87" s="28"/>
      <c r="BR87" s="11" t="e">
        <f t="shared" si="123"/>
        <v>#DIV/0!</v>
      </c>
      <c r="BS87" s="6">
        <v>43</v>
      </c>
      <c r="BT87" s="28">
        <v>170</v>
      </c>
      <c r="BU87" s="11">
        <f t="shared" si="108"/>
        <v>3.9534883720930232</v>
      </c>
      <c r="BV87" s="6">
        <v>56</v>
      </c>
      <c r="BW87" s="28">
        <v>200</v>
      </c>
      <c r="BX87" s="11">
        <f t="shared" si="124"/>
        <v>3.5714285714285716</v>
      </c>
      <c r="BY87" s="6">
        <v>61</v>
      </c>
      <c r="BZ87" s="28">
        <v>218</v>
      </c>
      <c r="CA87" s="11">
        <f t="shared" si="125"/>
        <v>3.5737704918032787</v>
      </c>
      <c r="CB87" s="196">
        <f t="shared" si="126"/>
        <v>396</v>
      </c>
      <c r="CC87" s="93">
        <f t="shared" si="127"/>
        <v>1437</v>
      </c>
      <c r="CD87" s="197">
        <f t="shared" si="128"/>
        <v>3.6287878787878789</v>
      </c>
      <c r="CE87" s="38"/>
      <c r="CM87" s="50"/>
      <c r="CW87" s="12"/>
      <c r="CX87" s="12"/>
      <c r="CY87" s="12"/>
      <c r="CZ87" s="65"/>
      <c r="DA87" s="12"/>
      <c r="DB87" s="13"/>
      <c r="DC87" s="39"/>
      <c r="DD87" s="39"/>
      <c r="DE87" s="7"/>
      <c r="DF87" s="6"/>
      <c r="DG87" s="7"/>
      <c r="DH87" s="38"/>
      <c r="DI87" s="6"/>
      <c r="DJ87" s="39"/>
      <c r="DK87" s="38"/>
      <c r="DL87" s="87"/>
      <c r="DM87" s="88"/>
      <c r="DN87" s="71"/>
      <c r="DO87" s="6"/>
      <c r="DP87" s="7"/>
      <c r="DQ87" s="38"/>
      <c r="DR87" s="6"/>
      <c r="DS87" s="28"/>
      <c r="DT87" s="11"/>
      <c r="DV87" s="28"/>
      <c r="DW87" s="28"/>
      <c r="DX87" s="11"/>
      <c r="DY87" s="6"/>
      <c r="DZ87" s="28"/>
      <c r="EA87" s="11"/>
      <c r="EB87" s="39">
        <v>19</v>
      </c>
      <c r="EC87" s="39">
        <v>63</v>
      </c>
      <c r="ED87" s="38">
        <f t="shared" si="17"/>
        <v>3.3157894736842106</v>
      </c>
      <c r="EE87" s="33">
        <v>42</v>
      </c>
      <c r="EF87" s="39">
        <v>153</v>
      </c>
      <c r="EG87" s="38">
        <f t="shared" si="18"/>
        <v>3.6428571428571428</v>
      </c>
      <c r="EH87" s="33">
        <v>81</v>
      </c>
      <c r="EI87" s="39">
        <v>310</v>
      </c>
      <c r="EJ87" s="11">
        <f t="shared" si="36"/>
        <v>3.8271604938271606</v>
      </c>
      <c r="EK87" s="33">
        <v>38</v>
      </c>
      <c r="EL87" s="39">
        <v>140</v>
      </c>
      <c r="EM87" s="11">
        <f t="shared" si="37"/>
        <v>3.6842105263157894</v>
      </c>
      <c r="EN87" s="33">
        <v>16</v>
      </c>
      <c r="EO87" s="39">
        <v>58</v>
      </c>
      <c r="EP87" s="11">
        <f t="shared" si="130"/>
        <v>3.625</v>
      </c>
      <c r="EQ87" s="33">
        <v>30</v>
      </c>
      <c r="ER87" s="39">
        <v>104</v>
      </c>
      <c r="ES87" s="11">
        <f t="shared" si="131"/>
        <v>3.4666666666666668</v>
      </c>
    </row>
    <row r="88" spans="3:149">
      <c r="C88" s="37" t="s">
        <v>154</v>
      </c>
      <c r="D88" s="28" t="s">
        <v>155</v>
      </c>
      <c r="E88" s="26" t="s">
        <v>99</v>
      </c>
      <c r="F88" s="10" t="s">
        <v>74</v>
      </c>
      <c r="G88" s="7"/>
      <c r="H88" s="137"/>
      <c r="I88" s="138"/>
      <c r="J88" s="149"/>
      <c r="K88" s="162">
        <f t="shared" si="95"/>
        <v>287</v>
      </c>
      <c r="L88" s="39">
        <f t="shared" si="96"/>
        <v>483</v>
      </c>
      <c r="M88" s="38">
        <f t="shared" si="97"/>
        <v>1.6829268292682926</v>
      </c>
      <c r="N88" s="191">
        <f t="shared" si="98"/>
        <v>449</v>
      </c>
      <c r="O88" s="190">
        <f t="shared" si="99"/>
        <v>872</v>
      </c>
      <c r="P88" s="192">
        <f t="shared" si="100"/>
        <v>1.9420935412026725</v>
      </c>
      <c r="Q88" s="202">
        <f t="shared" si="135"/>
        <v>164</v>
      </c>
      <c r="R88" s="86">
        <f t="shared" si="136"/>
        <v>408</v>
      </c>
      <c r="S88" s="198">
        <f t="shared" si="137"/>
        <v>2.4878048780487805</v>
      </c>
      <c r="T88" s="170">
        <v>42</v>
      </c>
      <c r="U88" s="86">
        <v>71</v>
      </c>
      <c r="V88" s="201">
        <f t="shared" si="138"/>
        <v>1.6904761904761905</v>
      </c>
      <c r="W88" s="170">
        <v>38</v>
      </c>
      <c r="X88" s="86">
        <v>62</v>
      </c>
      <c r="Y88" s="201">
        <f t="shared" si="134"/>
        <v>1.631578947368421</v>
      </c>
      <c r="Z88" s="170">
        <v>38</v>
      </c>
      <c r="AA88" s="86">
        <v>125</v>
      </c>
      <c r="AB88" s="201">
        <f t="shared" si="132"/>
        <v>3.2894736842105261</v>
      </c>
      <c r="AC88" s="170">
        <v>46</v>
      </c>
      <c r="AD88" s="86">
        <v>150</v>
      </c>
      <c r="AE88" s="201">
        <f t="shared" si="133"/>
        <v>3.2608695652173911</v>
      </c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7">
        <v>45</v>
      </c>
      <c r="BE88" s="28">
        <v>63</v>
      </c>
      <c r="BF88" s="11">
        <f t="shared" si="103"/>
        <v>1.4</v>
      </c>
      <c r="BG88" s="6">
        <v>41</v>
      </c>
      <c r="BH88" s="28">
        <v>107</v>
      </c>
      <c r="BI88" s="11">
        <f t="shared" si="120"/>
        <v>2.6097560975609757</v>
      </c>
      <c r="BJ88" s="6">
        <v>40</v>
      </c>
      <c r="BK88" s="28">
        <v>102</v>
      </c>
      <c r="BL88" s="11">
        <f t="shared" si="121"/>
        <v>2.5499999999999998</v>
      </c>
      <c r="BM88" s="6">
        <v>42</v>
      </c>
      <c r="BN88" s="28">
        <v>121</v>
      </c>
      <c r="BO88" s="11">
        <f t="shared" si="122"/>
        <v>2.8809523809523809</v>
      </c>
      <c r="BP88" s="6">
        <v>161</v>
      </c>
      <c r="BQ88" s="28">
        <v>288</v>
      </c>
      <c r="BR88" s="11">
        <f t="shared" si="123"/>
        <v>1.7888198757763976</v>
      </c>
      <c r="BS88" s="6">
        <v>39</v>
      </c>
      <c r="BT88" s="28">
        <v>49</v>
      </c>
      <c r="BU88" s="11">
        <f t="shared" si="108"/>
        <v>1.2564102564102564</v>
      </c>
      <c r="BV88" s="6">
        <v>37</v>
      </c>
      <c r="BW88" s="28">
        <v>64</v>
      </c>
      <c r="BX88" s="11">
        <f t="shared" si="124"/>
        <v>1.7297297297297298</v>
      </c>
      <c r="BY88" s="6">
        <v>44</v>
      </c>
      <c r="BZ88" s="28">
        <v>78</v>
      </c>
      <c r="CA88" s="11">
        <f t="shared" si="125"/>
        <v>1.7727272727272727</v>
      </c>
      <c r="CB88" s="196">
        <f t="shared" si="126"/>
        <v>449</v>
      </c>
      <c r="CC88" s="93">
        <f t="shared" si="127"/>
        <v>872</v>
      </c>
      <c r="CD88" s="197">
        <f t="shared" si="128"/>
        <v>1.9420935412026725</v>
      </c>
      <c r="CE88" s="38"/>
      <c r="CM88" s="50"/>
      <c r="CW88" s="12"/>
      <c r="CX88" s="12"/>
      <c r="CY88" s="12"/>
      <c r="CZ88" s="65"/>
      <c r="DA88" s="12"/>
      <c r="DB88" s="13"/>
      <c r="DC88" s="39"/>
      <c r="DD88" s="39"/>
      <c r="DE88" s="7"/>
      <c r="DF88" s="6"/>
      <c r="DG88" s="7"/>
      <c r="DH88" s="38"/>
      <c r="DI88" s="6"/>
      <c r="DJ88" s="39"/>
      <c r="DK88" s="38"/>
      <c r="DL88" s="87"/>
      <c r="DM88" s="88"/>
      <c r="DN88" s="71"/>
      <c r="DO88" s="6"/>
      <c r="DP88" s="7"/>
      <c r="DQ88" s="38"/>
      <c r="DR88" s="6"/>
      <c r="DS88" s="28"/>
      <c r="DT88" s="11"/>
      <c r="DV88" s="28"/>
      <c r="DW88" s="28"/>
      <c r="DX88" s="11"/>
      <c r="DY88" s="6"/>
      <c r="DZ88" s="28"/>
      <c r="EA88" s="11"/>
      <c r="EB88" s="39"/>
      <c r="EC88" s="39"/>
      <c r="ED88" s="38"/>
      <c r="EE88" s="33">
        <v>40</v>
      </c>
      <c r="EF88" s="39">
        <v>58</v>
      </c>
      <c r="EG88" s="38">
        <f t="shared" si="18"/>
        <v>1.45</v>
      </c>
      <c r="EH88" s="33">
        <v>131</v>
      </c>
      <c r="EI88" s="39">
        <v>252</v>
      </c>
      <c r="EJ88" s="11">
        <f t="shared" si="36"/>
        <v>1.9236641221374047</v>
      </c>
      <c r="EK88" s="33">
        <v>33</v>
      </c>
      <c r="EL88" s="39">
        <v>49</v>
      </c>
      <c r="EM88" s="11">
        <f t="shared" si="37"/>
        <v>1.4848484848484849</v>
      </c>
      <c r="EN88" s="33">
        <v>41</v>
      </c>
      <c r="EO88" s="39">
        <v>56</v>
      </c>
      <c r="EP88" s="11">
        <f t="shared" si="130"/>
        <v>1.3658536585365855</v>
      </c>
      <c r="EQ88" s="33">
        <v>42</v>
      </c>
      <c r="ER88" s="39">
        <v>68</v>
      </c>
      <c r="ES88" s="11">
        <f t="shared" si="131"/>
        <v>1.6190476190476191</v>
      </c>
    </row>
    <row r="89" spans="3:149">
      <c r="C89" s="37" t="s">
        <v>167</v>
      </c>
      <c r="D89" s="28" t="s">
        <v>33</v>
      </c>
      <c r="E89" s="26">
        <v>14</v>
      </c>
      <c r="F89" s="10" t="s">
        <v>48</v>
      </c>
      <c r="G89" s="7"/>
      <c r="H89" s="137"/>
      <c r="I89" s="138"/>
      <c r="J89" s="149"/>
      <c r="K89" s="162">
        <f t="shared" si="95"/>
        <v>318</v>
      </c>
      <c r="L89" s="39">
        <f t="shared" si="96"/>
        <v>917</v>
      </c>
      <c r="M89" s="38">
        <f t="shared" si="97"/>
        <v>2.8836477987421385</v>
      </c>
      <c r="N89" s="191">
        <f t="shared" si="98"/>
        <v>812</v>
      </c>
      <c r="O89" s="190">
        <f t="shared" si="99"/>
        <v>2534</v>
      </c>
      <c r="P89" s="192">
        <f t="shared" si="100"/>
        <v>3.1206896551724137</v>
      </c>
      <c r="Q89" s="202">
        <f t="shared" si="135"/>
        <v>344</v>
      </c>
      <c r="R89" s="86">
        <f t="shared" si="136"/>
        <v>960</v>
      </c>
      <c r="S89" s="198">
        <f t="shared" si="137"/>
        <v>2.7906976744186047</v>
      </c>
      <c r="T89" s="170">
        <v>89</v>
      </c>
      <c r="U89" s="86">
        <v>237</v>
      </c>
      <c r="V89" s="201">
        <f t="shared" si="138"/>
        <v>2.6629213483146068</v>
      </c>
      <c r="W89" s="170">
        <v>81</v>
      </c>
      <c r="X89" s="86">
        <v>216</v>
      </c>
      <c r="Y89" s="201">
        <f t="shared" si="134"/>
        <v>2.6666666666666665</v>
      </c>
      <c r="Z89" s="170">
        <v>95</v>
      </c>
      <c r="AA89" s="86">
        <v>270</v>
      </c>
      <c r="AB89" s="201">
        <f t="shared" si="132"/>
        <v>2.8421052631578947</v>
      </c>
      <c r="AC89" s="170">
        <v>79</v>
      </c>
      <c r="AD89" s="86">
        <v>237</v>
      </c>
      <c r="AE89" s="201">
        <f t="shared" si="133"/>
        <v>3</v>
      </c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7">
        <v>90</v>
      </c>
      <c r="BE89" s="7">
        <v>214</v>
      </c>
      <c r="BF89" s="11">
        <f t="shared" si="103"/>
        <v>2.3777777777777778</v>
      </c>
      <c r="BG89" s="6">
        <v>79</v>
      </c>
      <c r="BH89" s="28">
        <v>197</v>
      </c>
      <c r="BI89" s="11">
        <f t="shared" si="120"/>
        <v>2.4936708860759493</v>
      </c>
      <c r="BJ89" s="6">
        <v>81</v>
      </c>
      <c r="BK89" s="28">
        <v>233</v>
      </c>
      <c r="BL89" s="11">
        <f t="shared" si="121"/>
        <v>2.8765432098765431</v>
      </c>
      <c r="BM89" s="6">
        <v>71</v>
      </c>
      <c r="BN89" s="28">
        <v>228</v>
      </c>
      <c r="BO89" s="11">
        <f t="shared" si="122"/>
        <v>3.211267605633803</v>
      </c>
      <c r="BP89" s="6">
        <v>264</v>
      </c>
      <c r="BQ89" s="28">
        <v>973</v>
      </c>
      <c r="BR89" s="11">
        <f t="shared" si="123"/>
        <v>3.6856060606060606</v>
      </c>
      <c r="BS89" s="6">
        <v>58</v>
      </c>
      <c r="BT89" s="28">
        <v>209</v>
      </c>
      <c r="BU89" s="11">
        <f t="shared" si="108"/>
        <v>3.603448275862069</v>
      </c>
      <c r="BV89" s="6">
        <v>77</v>
      </c>
      <c r="BW89" s="28">
        <v>232</v>
      </c>
      <c r="BX89" s="11">
        <f t="shared" si="124"/>
        <v>3.0129870129870131</v>
      </c>
      <c r="BY89" s="6">
        <v>92</v>
      </c>
      <c r="BZ89" s="28">
        <v>248</v>
      </c>
      <c r="CA89" s="11">
        <f t="shared" si="125"/>
        <v>2.6956521739130435</v>
      </c>
      <c r="CB89" s="196">
        <f t="shared" si="126"/>
        <v>812</v>
      </c>
      <c r="CC89" s="93">
        <f t="shared" si="127"/>
        <v>2534</v>
      </c>
      <c r="CD89" s="197">
        <f t="shared" si="128"/>
        <v>3.1206896551724137</v>
      </c>
      <c r="CE89" s="38"/>
      <c r="CM89" s="50"/>
      <c r="CW89" s="12"/>
      <c r="CX89" s="12"/>
      <c r="CY89" s="12"/>
      <c r="CZ89" s="65"/>
      <c r="DA89" s="12"/>
      <c r="DB89" s="13"/>
      <c r="DC89" s="39"/>
      <c r="DD89" s="39"/>
      <c r="DE89" s="7"/>
      <c r="DF89" s="6"/>
      <c r="DG89" s="7"/>
      <c r="DH89" s="38"/>
      <c r="DI89" s="6"/>
      <c r="DJ89" s="39"/>
      <c r="DK89" s="38"/>
      <c r="DL89" s="87"/>
      <c r="DM89" s="88"/>
      <c r="DN89" s="71"/>
      <c r="DO89" s="6"/>
      <c r="DP89" s="7"/>
      <c r="DQ89" s="38"/>
      <c r="DR89" s="6"/>
      <c r="DS89" s="28"/>
      <c r="DT89" s="11"/>
      <c r="DV89" s="28"/>
      <c r="DW89" s="28"/>
      <c r="DX89" s="11"/>
      <c r="DY89" s="6"/>
      <c r="DZ89" s="28"/>
      <c r="EA89" s="11"/>
      <c r="EB89" s="39"/>
      <c r="EC89" s="39"/>
      <c r="ED89" s="38"/>
      <c r="EE89" s="39"/>
      <c r="EF89" s="39"/>
      <c r="EG89" s="38"/>
      <c r="EH89" s="33">
        <v>66</v>
      </c>
      <c r="EI89" s="39">
        <v>214</v>
      </c>
      <c r="EJ89" s="11">
        <f t="shared" si="36"/>
        <v>3.2424242424242422</v>
      </c>
      <c r="EK89" s="33">
        <v>78</v>
      </c>
      <c r="EL89" s="39">
        <v>244</v>
      </c>
      <c r="EM89" s="11">
        <f t="shared" si="37"/>
        <v>3.1282051282051282</v>
      </c>
      <c r="EN89" s="33">
        <v>85</v>
      </c>
      <c r="EO89" s="39">
        <v>234</v>
      </c>
      <c r="EP89" s="11">
        <f t="shared" si="130"/>
        <v>2.7529411764705882</v>
      </c>
      <c r="EQ89" s="33">
        <v>89</v>
      </c>
      <c r="ER89" s="39">
        <v>225</v>
      </c>
      <c r="ES89" s="11">
        <f t="shared" si="131"/>
        <v>2.5280898876404496</v>
      </c>
    </row>
    <row r="90" spans="3:149">
      <c r="C90" s="18" t="s">
        <v>159</v>
      </c>
      <c r="D90" s="28" t="s">
        <v>102</v>
      </c>
      <c r="E90" s="10">
        <v>11</v>
      </c>
      <c r="F90" s="10" t="s">
        <v>160</v>
      </c>
      <c r="G90" s="10"/>
      <c r="H90" s="137"/>
      <c r="I90" s="138"/>
      <c r="J90" s="149"/>
      <c r="K90" s="162">
        <f t="shared" si="95"/>
        <v>133</v>
      </c>
      <c r="L90" s="39">
        <f t="shared" si="96"/>
        <v>492</v>
      </c>
      <c r="M90" s="38">
        <f t="shared" si="97"/>
        <v>3.6992481203007519</v>
      </c>
      <c r="N90" s="37">
        <f t="shared" si="98"/>
        <v>140</v>
      </c>
      <c r="O90" s="28">
        <f t="shared" si="99"/>
        <v>496</v>
      </c>
      <c r="P90" s="198">
        <f t="shared" si="100"/>
        <v>3.5428571428571427</v>
      </c>
      <c r="Q90" s="202"/>
      <c r="R90" s="86"/>
      <c r="S90" s="198"/>
      <c r="T90" s="170"/>
      <c r="U90" s="86"/>
      <c r="V90" s="201"/>
      <c r="W90" s="170"/>
      <c r="X90" s="86"/>
      <c r="Y90" s="201"/>
      <c r="Z90" s="170"/>
      <c r="AA90" s="86"/>
      <c r="AB90" s="201"/>
      <c r="AC90" s="170"/>
      <c r="AD90" s="86"/>
      <c r="AE90" s="201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7">
        <v>74</v>
      </c>
      <c r="BE90" s="7">
        <v>252</v>
      </c>
      <c r="BF90" s="11">
        <f t="shared" si="103"/>
        <v>3.4054054054054053</v>
      </c>
      <c r="BG90" s="6"/>
      <c r="BH90" s="7"/>
      <c r="BI90" s="11" t="e">
        <f t="shared" si="120"/>
        <v>#DIV/0!</v>
      </c>
      <c r="BJ90" s="6">
        <v>66</v>
      </c>
      <c r="BK90" s="28">
        <v>244</v>
      </c>
      <c r="BL90" s="11">
        <f t="shared" si="121"/>
        <v>3.6969696969696968</v>
      </c>
      <c r="BM90" s="6"/>
      <c r="BN90" s="28"/>
      <c r="BO90" s="11" t="e">
        <f t="shared" si="122"/>
        <v>#DIV/0!</v>
      </c>
      <c r="BP90" s="6"/>
      <c r="BQ90" s="28"/>
      <c r="BR90" s="11" t="e">
        <f t="shared" si="123"/>
        <v>#DIV/0!</v>
      </c>
      <c r="BS90" s="6"/>
      <c r="BT90" s="28"/>
      <c r="BU90" s="11" t="e">
        <f t="shared" si="108"/>
        <v>#DIV/0!</v>
      </c>
      <c r="BV90" s="6"/>
      <c r="BW90" s="28"/>
      <c r="BX90" s="11" t="e">
        <f t="shared" si="124"/>
        <v>#DIV/0!</v>
      </c>
      <c r="BY90" s="6"/>
      <c r="BZ90" s="28"/>
      <c r="CA90" s="11"/>
      <c r="CB90" s="170">
        <f t="shared" si="126"/>
        <v>140</v>
      </c>
      <c r="CC90" s="86">
        <f t="shared" si="127"/>
        <v>496</v>
      </c>
      <c r="CD90" s="193">
        <f t="shared" si="128"/>
        <v>3.5428571428571427</v>
      </c>
      <c r="CE90" s="38"/>
      <c r="CM90" s="50"/>
      <c r="CW90" s="12"/>
      <c r="CX90" s="12"/>
      <c r="CY90" s="12"/>
      <c r="CZ90" s="65"/>
      <c r="DA90" s="12"/>
      <c r="DB90" s="13"/>
      <c r="DC90" s="39"/>
      <c r="DD90" s="39"/>
      <c r="DE90" s="7"/>
      <c r="DF90" s="6"/>
      <c r="DG90" s="7"/>
      <c r="DH90" s="38"/>
      <c r="DI90" s="6"/>
      <c r="DJ90" s="39"/>
      <c r="DK90" s="38"/>
      <c r="DL90" s="87"/>
      <c r="DM90" s="88"/>
      <c r="DN90" s="71"/>
      <c r="DO90" s="6"/>
      <c r="DP90" s="7"/>
      <c r="DQ90" s="38"/>
      <c r="DR90" s="6"/>
      <c r="DS90" s="28"/>
      <c r="DT90" s="11"/>
      <c r="DV90" s="28"/>
      <c r="DW90" s="28"/>
      <c r="DX90" s="11"/>
      <c r="DY90" s="6"/>
      <c r="DZ90" s="28"/>
      <c r="EA90" s="11"/>
      <c r="EB90" s="39"/>
      <c r="EC90" s="39"/>
      <c r="ED90" s="38"/>
      <c r="EE90" s="39"/>
      <c r="EF90" s="39"/>
      <c r="EG90" s="38"/>
      <c r="EH90" s="33"/>
      <c r="EI90" s="39"/>
      <c r="EJ90" s="11"/>
      <c r="EK90" s="33"/>
      <c r="EL90" s="39"/>
      <c r="EM90" s="11"/>
      <c r="EN90" s="33">
        <v>63</v>
      </c>
      <c r="EO90" s="39">
        <v>221</v>
      </c>
      <c r="EP90" s="11">
        <f t="shared" si="130"/>
        <v>3.5079365079365079</v>
      </c>
      <c r="EQ90" s="33">
        <v>70</v>
      </c>
      <c r="ER90" s="39">
        <v>271</v>
      </c>
      <c r="ES90" s="11">
        <f t="shared" si="131"/>
        <v>3.8714285714285714</v>
      </c>
    </row>
    <row r="91" spans="3:149">
      <c r="C91" s="18" t="s">
        <v>174</v>
      </c>
      <c r="D91" s="28" t="s">
        <v>175</v>
      </c>
      <c r="E91" s="10">
        <v>9</v>
      </c>
      <c r="F91" s="10" t="s">
        <v>48</v>
      </c>
      <c r="G91" s="10"/>
      <c r="H91" s="137"/>
      <c r="I91" s="138"/>
      <c r="J91" s="149"/>
      <c r="K91" s="162">
        <f t="shared" si="95"/>
        <v>156</v>
      </c>
      <c r="L91" s="39">
        <f t="shared" si="96"/>
        <v>201</v>
      </c>
      <c r="M91" s="38">
        <f t="shared" si="97"/>
        <v>1.2884615384615385</v>
      </c>
      <c r="N91" s="191">
        <f t="shared" si="98"/>
        <v>770</v>
      </c>
      <c r="O91" s="190">
        <f t="shared" si="99"/>
        <v>1551</v>
      </c>
      <c r="P91" s="192">
        <f t="shared" si="100"/>
        <v>2.0142857142857142</v>
      </c>
      <c r="Q91" s="202">
        <f t="shared" si="135"/>
        <v>381</v>
      </c>
      <c r="R91" s="86">
        <f t="shared" si="136"/>
        <v>995</v>
      </c>
      <c r="S91" s="198">
        <f t="shared" si="137"/>
        <v>2.6115485564304461</v>
      </c>
      <c r="T91" s="170">
        <v>100</v>
      </c>
      <c r="U91" s="86">
        <v>308</v>
      </c>
      <c r="V91" s="201">
        <f t="shared" si="138"/>
        <v>3.08</v>
      </c>
      <c r="W91" s="170">
        <v>93</v>
      </c>
      <c r="X91" s="86">
        <v>244</v>
      </c>
      <c r="Y91" s="201">
        <f t="shared" si="134"/>
        <v>2.6236559139784945</v>
      </c>
      <c r="Z91" s="170">
        <v>103</v>
      </c>
      <c r="AA91" s="86">
        <v>238</v>
      </c>
      <c r="AB91" s="201">
        <f t="shared" ref="AB91" si="139">AA91/Z91</f>
        <v>2.3106796116504853</v>
      </c>
      <c r="AC91" s="170">
        <v>85</v>
      </c>
      <c r="AD91" s="86">
        <v>205</v>
      </c>
      <c r="AE91" s="201">
        <f t="shared" ref="AE91" si="140">AD91/AC91</f>
        <v>2.4117647058823528</v>
      </c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7">
        <v>93</v>
      </c>
      <c r="BE91" s="7">
        <v>122</v>
      </c>
      <c r="BF91" s="11">
        <f t="shared" si="103"/>
        <v>1.3118279569892473</v>
      </c>
      <c r="BG91" s="6">
        <v>47</v>
      </c>
      <c r="BH91" s="28">
        <v>85</v>
      </c>
      <c r="BI91" s="11">
        <f t="shared" si="120"/>
        <v>1.8085106382978724</v>
      </c>
      <c r="BJ91" s="6">
        <v>53</v>
      </c>
      <c r="BK91" s="28">
        <v>109</v>
      </c>
      <c r="BL91" s="11">
        <f t="shared" si="121"/>
        <v>2.0566037735849059</v>
      </c>
      <c r="BM91" s="6">
        <v>72</v>
      </c>
      <c r="BN91" s="28">
        <v>128</v>
      </c>
      <c r="BO91" s="11">
        <f t="shared" si="122"/>
        <v>1.7777777777777777</v>
      </c>
      <c r="BP91" s="6">
        <v>263</v>
      </c>
      <c r="BQ91" s="28">
        <v>514</v>
      </c>
      <c r="BR91" s="11">
        <f t="shared" si="123"/>
        <v>1.9543726235741445</v>
      </c>
      <c r="BS91" s="6">
        <v>44</v>
      </c>
      <c r="BT91" s="28">
        <v>118</v>
      </c>
      <c r="BU91" s="11">
        <f t="shared" si="108"/>
        <v>2.6818181818181817</v>
      </c>
      <c r="BV91" s="6">
        <v>84</v>
      </c>
      <c r="BW91" s="28">
        <v>183</v>
      </c>
      <c r="BX91" s="11">
        <f t="shared" si="124"/>
        <v>2.1785714285714284</v>
      </c>
      <c r="BY91" s="6">
        <v>114</v>
      </c>
      <c r="BZ91" s="28">
        <v>292</v>
      </c>
      <c r="CA91" s="11">
        <f t="shared" si="125"/>
        <v>2.5614035087719298</v>
      </c>
      <c r="CB91" s="196">
        <f t="shared" si="126"/>
        <v>770</v>
      </c>
      <c r="CC91" s="93">
        <f t="shared" si="127"/>
        <v>1551</v>
      </c>
      <c r="CD91" s="197">
        <f t="shared" si="128"/>
        <v>2.0142857142857142</v>
      </c>
      <c r="CE91" s="38"/>
      <c r="CM91" s="50"/>
      <c r="CW91" s="12"/>
      <c r="CX91" s="12"/>
      <c r="CY91" s="12"/>
      <c r="CZ91" s="65"/>
      <c r="DA91" s="12"/>
      <c r="DB91" s="13"/>
      <c r="DC91" s="39"/>
      <c r="DD91" s="39"/>
      <c r="DE91" s="7"/>
      <c r="DF91" s="6"/>
      <c r="DG91" s="7"/>
      <c r="DH91" s="38"/>
      <c r="DI91" s="6"/>
      <c r="DJ91" s="39"/>
      <c r="DK91" s="38"/>
      <c r="DL91" s="87"/>
      <c r="DM91" s="88"/>
      <c r="DN91" s="71"/>
      <c r="DO91" s="6"/>
      <c r="DP91" s="7"/>
      <c r="DQ91" s="38"/>
      <c r="DR91" s="6"/>
      <c r="DS91" s="28"/>
      <c r="DT91" s="11"/>
      <c r="DV91" s="28"/>
      <c r="DW91" s="28"/>
      <c r="DX91" s="11"/>
      <c r="DY91" s="6"/>
      <c r="DZ91" s="28"/>
      <c r="EA91" s="11"/>
      <c r="EB91" s="39"/>
      <c r="EC91" s="39"/>
      <c r="ED91" s="38"/>
      <c r="EE91" s="39"/>
      <c r="EF91" s="39"/>
      <c r="EG91" s="38"/>
      <c r="EH91" s="33"/>
      <c r="EI91" s="39"/>
      <c r="EJ91" s="11"/>
      <c r="EK91" s="33"/>
      <c r="EL91" s="39"/>
      <c r="EM91" s="11"/>
      <c r="EN91" s="33">
        <v>83</v>
      </c>
      <c r="EO91" s="39">
        <v>87</v>
      </c>
      <c r="EP91" s="11">
        <f t="shared" si="130"/>
        <v>1.0481927710843373</v>
      </c>
      <c r="EQ91" s="33">
        <v>73</v>
      </c>
      <c r="ER91" s="39">
        <v>114</v>
      </c>
      <c r="ES91" s="11">
        <f t="shared" si="131"/>
        <v>1.5616438356164384</v>
      </c>
    </row>
    <row r="92" spans="3:149">
      <c r="C92" s="18" t="s">
        <v>177</v>
      </c>
      <c r="D92" s="28" t="s">
        <v>178</v>
      </c>
      <c r="E92" s="10">
        <v>11</v>
      </c>
      <c r="F92" s="10" t="s">
        <v>48</v>
      </c>
      <c r="G92" s="10"/>
      <c r="H92" s="137"/>
      <c r="I92" s="138"/>
      <c r="J92" s="149"/>
      <c r="K92" s="162">
        <f t="shared" si="95"/>
        <v>134</v>
      </c>
      <c r="L92" s="39">
        <f t="shared" si="96"/>
        <v>326</v>
      </c>
      <c r="M92" s="38">
        <f t="shared" si="97"/>
        <v>2.4328358208955225</v>
      </c>
      <c r="N92" s="191">
        <f t="shared" si="98"/>
        <v>683</v>
      </c>
      <c r="O92" s="190">
        <f t="shared" si="99"/>
        <v>1791</v>
      </c>
      <c r="P92" s="192">
        <f t="shared" si="100"/>
        <v>2.622254758418741</v>
      </c>
      <c r="Q92" s="202">
        <f t="shared" si="135"/>
        <v>324</v>
      </c>
      <c r="R92" s="86">
        <f t="shared" si="136"/>
        <v>859</v>
      </c>
      <c r="S92" s="198"/>
      <c r="T92" s="170">
        <v>112</v>
      </c>
      <c r="U92" s="86">
        <v>282</v>
      </c>
      <c r="V92" s="201">
        <f t="shared" si="138"/>
        <v>2.5178571428571428</v>
      </c>
      <c r="W92" s="170">
        <v>91</v>
      </c>
      <c r="X92" s="86">
        <v>253</v>
      </c>
      <c r="Y92" s="201">
        <f t="shared" si="134"/>
        <v>2.7802197802197801</v>
      </c>
      <c r="Z92" s="170">
        <v>121</v>
      </c>
      <c r="AA92" s="86">
        <v>324</v>
      </c>
      <c r="AB92" s="201">
        <f>AA92/Z92</f>
        <v>2.6776859504132231</v>
      </c>
      <c r="AC92" s="170"/>
      <c r="AD92" s="86"/>
      <c r="AE92" s="201" t="e">
        <f>AD92/AC92</f>
        <v>#DIV/0!</v>
      </c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7">
        <v>120</v>
      </c>
      <c r="BE92" s="7">
        <v>292</v>
      </c>
      <c r="BF92" s="11">
        <f t="shared" si="103"/>
        <v>2.4333333333333331</v>
      </c>
      <c r="BG92" s="6">
        <v>104</v>
      </c>
      <c r="BH92" s="28">
        <v>280</v>
      </c>
      <c r="BI92" s="11">
        <f t="shared" si="120"/>
        <v>2.6923076923076925</v>
      </c>
      <c r="BJ92" s="6">
        <v>82</v>
      </c>
      <c r="BK92" s="28">
        <v>229</v>
      </c>
      <c r="BL92" s="11">
        <f t="shared" si="121"/>
        <v>2.7926829268292681</v>
      </c>
      <c r="BM92" s="6">
        <v>87</v>
      </c>
      <c r="BN92" s="28">
        <v>255</v>
      </c>
      <c r="BO92" s="11">
        <f t="shared" si="122"/>
        <v>2.9310344827586206</v>
      </c>
      <c r="BP92" s="6"/>
      <c r="BQ92" s="28"/>
      <c r="BR92" s="11" t="e">
        <f t="shared" si="123"/>
        <v>#DIV/0!</v>
      </c>
      <c r="BS92" s="6">
        <v>108</v>
      </c>
      <c r="BT92" s="28">
        <v>266</v>
      </c>
      <c r="BU92" s="11">
        <f t="shared" si="108"/>
        <v>2.4629629629629628</v>
      </c>
      <c r="BV92" s="6">
        <v>95</v>
      </c>
      <c r="BW92" s="28">
        <v>232</v>
      </c>
      <c r="BX92" s="11">
        <f t="shared" ref="BX92:BX98" si="141">BW92/BV92</f>
        <v>2.4421052631578948</v>
      </c>
      <c r="BY92" s="6">
        <v>87</v>
      </c>
      <c r="BZ92" s="28">
        <v>237</v>
      </c>
      <c r="CA92" s="11">
        <f t="shared" ref="CA92:CA98" si="142">BZ92/BY92</f>
        <v>2.7241379310344827</v>
      </c>
      <c r="CB92" s="196">
        <f t="shared" si="126"/>
        <v>683</v>
      </c>
      <c r="CC92" s="93">
        <f t="shared" si="127"/>
        <v>1791</v>
      </c>
      <c r="CD92" s="197">
        <f t="shared" si="128"/>
        <v>2.622254758418741</v>
      </c>
      <c r="CE92" s="38"/>
      <c r="CM92" s="50"/>
      <c r="CW92" s="12"/>
      <c r="CX92" s="12"/>
      <c r="CY92" s="12"/>
      <c r="CZ92" s="65"/>
      <c r="DA92" s="12"/>
      <c r="DB92" s="13"/>
      <c r="DC92" s="39"/>
      <c r="DD92" s="39"/>
      <c r="DE92" s="7"/>
      <c r="DF92" s="6"/>
      <c r="DG92" s="7"/>
      <c r="DH92" s="38"/>
      <c r="DI92" s="6"/>
      <c r="DJ92" s="39"/>
      <c r="DK92" s="38"/>
      <c r="DL92" s="87"/>
      <c r="DM92" s="88"/>
      <c r="DN92" s="71"/>
      <c r="DO92" s="6"/>
      <c r="DP92" s="7"/>
      <c r="DQ92" s="38"/>
      <c r="DR92" s="6"/>
      <c r="DS92" s="28"/>
      <c r="DT92" s="11"/>
      <c r="DV92" s="28"/>
      <c r="DW92" s="28"/>
      <c r="DX92" s="11"/>
      <c r="DY92" s="6"/>
      <c r="DZ92" s="28"/>
      <c r="EA92" s="11"/>
      <c r="EB92" s="39"/>
      <c r="EC92" s="39"/>
      <c r="ED92" s="38"/>
      <c r="EE92" s="39"/>
      <c r="EF92" s="39"/>
      <c r="EG92" s="38"/>
      <c r="EH92" s="33"/>
      <c r="EI92" s="39"/>
      <c r="EJ92" s="11"/>
      <c r="EK92" s="33"/>
      <c r="EL92" s="39"/>
      <c r="EM92" s="11"/>
      <c r="EN92" s="33">
        <v>45</v>
      </c>
      <c r="EO92" s="39">
        <v>93</v>
      </c>
      <c r="EP92" s="11">
        <f t="shared" si="130"/>
        <v>2.0666666666666669</v>
      </c>
      <c r="EQ92" s="33">
        <v>89</v>
      </c>
      <c r="ER92" s="39">
        <v>233</v>
      </c>
      <c r="ES92" s="11">
        <f t="shared" si="131"/>
        <v>2.6179775280898876</v>
      </c>
    </row>
    <row r="93" spans="3:149">
      <c r="C93" s="18" t="s">
        <v>179</v>
      </c>
      <c r="D93" s="28" t="s">
        <v>180</v>
      </c>
      <c r="E93" s="10">
        <v>9</v>
      </c>
      <c r="F93" s="10" t="s">
        <v>24</v>
      </c>
      <c r="G93" s="10"/>
      <c r="H93" s="137"/>
      <c r="I93" s="138"/>
      <c r="J93" s="149"/>
      <c r="K93" s="162">
        <f t="shared" si="95"/>
        <v>31</v>
      </c>
      <c r="L93" s="39">
        <f t="shared" si="96"/>
        <v>113</v>
      </c>
      <c r="M93" s="38">
        <f t="shared" si="97"/>
        <v>3.6451612903225805</v>
      </c>
      <c r="N93" s="191">
        <f t="shared" si="98"/>
        <v>74.800000000000011</v>
      </c>
      <c r="O93" s="190">
        <f t="shared" si="99"/>
        <v>254.6</v>
      </c>
      <c r="P93" s="192">
        <f t="shared" si="100"/>
        <v>3.403743315508021</v>
      </c>
      <c r="Q93" s="202">
        <f t="shared" si="135"/>
        <v>46.01</v>
      </c>
      <c r="R93" s="86">
        <f t="shared" si="136"/>
        <v>147</v>
      </c>
      <c r="S93" s="198">
        <f t="shared" si="137"/>
        <v>3.1949576179091501</v>
      </c>
      <c r="T93" s="170">
        <v>22</v>
      </c>
      <c r="U93" s="86">
        <v>70</v>
      </c>
      <c r="V93" s="201">
        <f t="shared" si="138"/>
        <v>3.1818181818181817</v>
      </c>
      <c r="W93" s="170">
        <v>18</v>
      </c>
      <c r="X93" s="86">
        <v>57</v>
      </c>
      <c r="Y93" s="201">
        <f t="shared" si="134"/>
        <v>3.1666666666666665</v>
      </c>
      <c r="Z93" s="170">
        <v>6</v>
      </c>
      <c r="AA93" s="86">
        <v>20</v>
      </c>
      <c r="AB93" s="201">
        <f t="shared" ref="AB93:AB94" si="143">AA93/Z93</f>
        <v>3.3333333333333335</v>
      </c>
      <c r="AC93" s="170">
        <v>0.01</v>
      </c>
      <c r="AD93" s="86">
        <v>0</v>
      </c>
      <c r="AE93" s="201">
        <f t="shared" ref="AE93:AE94" si="144">AD93/AC93</f>
        <v>0</v>
      </c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7">
        <v>20</v>
      </c>
      <c r="BE93" s="28">
        <v>59</v>
      </c>
      <c r="BF93" s="11">
        <f t="shared" si="103"/>
        <v>2.95</v>
      </c>
      <c r="BG93" s="6">
        <v>9</v>
      </c>
      <c r="BH93" s="28">
        <v>32</v>
      </c>
      <c r="BI93" s="11">
        <f t="shared" si="120"/>
        <v>3.5555555555555554</v>
      </c>
      <c r="BJ93" s="6">
        <v>8</v>
      </c>
      <c r="BK93" s="28">
        <v>27</v>
      </c>
      <c r="BL93" s="11">
        <f t="shared" si="121"/>
        <v>3.375</v>
      </c>
      <c r="BM93" s="6">
        <v>1.2</v>
      </c>
      <c r="BN93" s="28">
        <v>4.5999999999999996</v>
      </c>
      <c r="BO93" s="11">
        <f t="shared" si="122"/>
        <v>3.833333333333333</v>
      </c>
      <c r="BP93" s="6">
        <v>0.6</v>
      </c>
      <c r="BQ93" s="28">
        <v>2</v>
      </c>
      <c r="BR93" s="11">
        <f t="shared" si="123"/>
        <v>3.3333333333333335</v>
      </c>
      <c r="BS93" s="6">
        <v>7</v>
      </c>
      <c r="BT93" s="28">
        <v>30</v>
      </c>
      <c r="BU93" s="11">
        <f t="shared" si="108"/>
        <v>4.2857142857142856</v>
      </c>
      <c r="BV93" s="6">
        <v>16</v>
      </c>
      <c r="BW93" s="28">
        <v>57</v>
      </c>
      <c r="BX93" s="11">
        <f t="shared" si="141"/>
        <v>3.5625</v>
      </c>
      <c r="BY93" s="6">
        <v>13</v>
      </c>
      <c r="BZ93" s="28">
        <v>43</v>
      </c>
      <c r="CA93" s="11">
        <f t="shared" si="142"/>
        <v>3.3076923076923075</v>
      </c>
      <c r="CB93" s="196">
        <f t="shared" si="126"/>
        <v>74.800000000000011</v>
      </c>
      <c r="CC93" s="93">
        <f t="shared" si="127"/>
        <v>254.6</v>
      </c>
      <c r="CD93" s="197">
        <f t="shared" si="128"/>
        <v>3.403743315508021</v>
      </c>
      <c r="CE93" s="38"/>
      <c r="CM93" s="50"/>
      <c r="CW93" s="12"/>
      <c r="CX93" s="12"/>
      <c r="CY93" s="12"/>
      <c r="CZ93" s="65"/>
      <c r="DA93" s="12"/>
      <c r="DB93" s="13"/>
      <c r="DC93" s="39"/>
      <c r="DD93" s="39"/>
      <c r="DE93" s="7"/>
      <c r="DF93" s="6"/>
      <c r="DG93" s="7"/>
      <c r="DH93" s="38"/>
      <c r="DI93" s="6"/>
      <c r="DJ93" s="39"/>
      <c r="DK93" s="38"/>
      <c r="DL93" s="87"/>
      <c r="DM93" s="88"/>
      <c r="DN93" s="71"/>
      <c r="DO93" s="6"/>
      <c r="DP93" s="7"/>
      <c r="DQ93" s="38"/>
      <c r="DR93" s="6"/>
      <c r="DS93" s="28"/>
      <c r="DT93" s="11"/>
      <c r="DV93" s="28"/>
      <c r="DW93" s="28"/>
      <c r="DX93" s="11"/>
      <c r="DY93" s="6"/>
      <c r="DZ93" s="28"/>
      <c r="EA93" s="11"/>
      <c r="EB93" s="39"/>
      <c r="EC93" s="39"/>
      <c r="ED93" s="38"/>
      <c r="EE93" s="39"/>
      <c r="EF93" s="39"/>
      <c r="EG93" s="38"/>
      <c r="EH93" s="33"/>
      <c r="EI93" s="39"/>
      <c r="EJ93" s="11"/>
      <c r="EK93" s="33">
        <v>3</v>
      </c>
      <c r="EL93" s="39">
        <v>11</v>
      </c>
      <c r="EM93" s="11">
        <f t="shared" ref="EM93" si="145">+EL93/EK93</f>
        <v>3.6666666666666665</v>
      </c>
      <c r="EN93" s="33">
        <v>9</v>
      </c>
      <c r="EO93" s="39">
        <v>34</v>
      </c>
      <c r="EP93" s="11">
        <f t="shared" si="130"/>
        <v>3.7777777777777777</v>
      </c>
      <c r="EQ93" s="33">
        <v>19</v>
      </c>
      <c r="ER93" s="39">
        <v>68</v>
      </c>
      <c r="ES93" s="11">
        <f t="shared" si="131"/>
        <v>3.5789473684210527</v>
      </c>
    </row>
    <row r="94" spans="3:149">
      <c r="C94" s="37" t="s">
        <v>184</v>
      </c>
      <c r="D94" s="28" t="s">
        <v>183</v>
      </c>
      <c r="E94" s="10">
        <v>12</v>
      </c>
      <c r="F94" s="10" t="s">
        <v>48</v>
      </c>
      <c r="G94" s="10"/>
      <c r="H94" s="137"/>
      <c r="I94" s="138"/>
      <c r="J94" s="149"/>
      <c r="K94" s="162">
        <f t="shared" si="95"/>
        <v>0</v>
      </c>
      <c r="L94" s="39">
        <f t="shared" si="96"/>
        <v>0</v>
      </c>
      <c r="M94" s="38" t="e">
        <f t="shared" si="97"/>
        <v>#DIV/0!</v>
      </c>
      <c r="N94" s="191">
        <f t="shared" si="98"/>
        <v>953</v>
      </c>
      <c r="O94" s="190">
        <f t="shared" si="99"/>
        <v>1800</v>
      </c>
      <c r="P94" s="192">
        <f t="shared" si="100"/>
        <v>1.888772298006296</v>
      </c>
      <c r="Q94" s="202">
        <f t="shared" si="135"/>
        <v>489</v>
      </c>
      <c r="R94" s="86">
        <f t="shared" si="136"/>
        <v>675</v>
      </c>
      <c r="S94" s="198">
        <f t="shared" si="137"/>
        <v>1.3803680981595092</v>
      </c>
      <c r="T94" s="170">
        <v>198</v>
      </c>
      <c r="U94" s="86">
        <v>168</v>
      </c>
      <c r="V94" s="201">
        <f t="shared" si="138"/>
        <v>0.84848484848484851</v>
      </c>
      <c r="W94" s="170">
        <v>86</v>
      </c>
      <c r="X94" s="86">
        <v>154</v>
      </c>
      <c r="Y94" s="201">
        <f t="shared" si="134"/>
        <v>1.7906976744186047</v>
      </c>
      <c r="Z94" s="170">
        <v>97</v>
      </c>
      <c r="AA94" s="86">
        <v>172</v>
      </c>
      <c r="AB94" s="201">
        <f t="shared" si="143"/>
        <v>1.7731958762886597</v>
      </c>
      <c r="AC94" s="170">
        <v>108</v>
      </c>
      <c r="AD94" s="86">
        <v>181</v>
      </c>
      <c r="AE94" s="201">
        <f t="shared" si="144"/>
        <v>1.6759259259259258</v>
      </c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7">
        <v>102</v>
      </c>
      <c r="BE94" s="7">
        <v>184</v>
      </c>
      <c r="BF94" s="11">
        <f t="shared" si="103"/>
        <v>1.803921568627451</v>
      </c>
      <c r="BG94" s="6">
        <v>86</v>
      </c>
      <c r="BH94" s="28">
        <v>148</v>
      </c>
      <c r="BI94" s="11">
        <f t="shared" si="120"/>
        <v>1.7209302325581395</v>
      </c>
      <c r="BJ94" s="6">
        <v>87</v>
      </c>
      <c r="BK94" s="28">
        <v>157</v>
      </c>
      <c r="BL94" s="11">
        <f t="shared" si="121"/>
        <v>1.8045977011494252</v>
      </c>
      <c r="BM94" s="6">
        <v>80</v>
      </c>
      <c r="BN94" s="28">
        <v>180</v>
      </c>
      <c r="BO94" s="11">
        <f t="shared" si="122"/>
        <v>2.25</v>
      </c>
      <c r="BP94" s="6">
        <v>304</v>
      </c>
      <c r="BQ94" s="28">
        <v>604</v>
      </c>
      <c r="BR94" s="11">
        <f t="shared" si="123"/>
        <v>1.986842105263158</v>
      </c>
      <c r="BS94" s="6">
        <v>89</v>
      </c>
      <c r="BT94" s="28">
        <v>152</v>
      </c>
      <c r="BU94" s="11">
        <f t="shared" si="108"/>
        <v>1.7078651685393258</v>
      </c>
      <c r="BV94" s="6">
        <v>103</v>
      </c>
      <c r="BW94" s="28">
        <v>191</v>
      </c>
      <c r="BX94" s="11">
        <f t="shared" si="141"/>
        <v>1.854368932038835</v>
      </c>
      <c r="BY94" s="6">
        <v>102</v>
      </c>
      <c r="BZ94" s="28">
        <v>184</v>
      </c>
      <c r="CA94" s="11">
        <f t="shared" si="142"/>
        <v>1.803921568627451</v>
      </c>
      <c r="CB94" s="196">
        <f t="shared" si="126"/>
        <v>953</v>
      </c>
      <c r="CC94" s="93">
        <f t="shared" si="127"/>
        <v>1800</v>
      </c>
      <c r="CD94" s="197">
        <f t="shared" si="128"/>
        <v>1.888772298006296</v>
      </c>
      <c r="CE94" s="38"/>
      <c r="CM94" s="28"/>
      <c r="CW94" s="12"/>
      <c r="CX94" s="12"/>
      <c r="CY94" s="12"/>
      <c r="CZ94" s="65"/>
      <c r="DA94" s="12"/>
      <c r="DB94" s="13"/>
      <c r="DC94" s="39"/>
      <c r="DD94" s="39"/>
      <c r="DE94" s="7"/>
      <c r="DF94" s="6"/>
      <c r="DG94" s="7"/>
      <c r="DH94" s="38"/>
      <c r="DI94" s="6"/>
      <c r="DJ94" s="39"/>
      <c r="DK94" s="38"/>
      <c r="DL94" s="87"/>
      <c r="DM94" s="88"/>
      <c r="DN94" s="71"/>
      <c r="DO94" s="6"/>
      <c r="DP94" s="7"/>
      <c r="DQ94" s="38"/>
      <c r="DR94" s="6"/>
      <c r="DS94" s="28"/>
      <c r="DT94" s="11"/>
      <c r="DV94" s="28"/>
      <c r="DW94" s="28"/>
      <c r="DX94" s="11"/>
      <c r="DY94" s="6"/>
      <c r="DZ94" s="28"/>
      <c r="EA94" s="11"/>
      <c r="EB94" s="39"/>
      <c r="EC94" s="39"/>
      <c r="ED94" s="38"/>
      <c r="EE94" s="39"/>
      <c r="EF94" s="39"/>
      <c r="EG94" s="38"/>
      <c r="EH94" s="33"/>
      <c r="EI94" s="39"/>
      <c r="EJ94" s="11"/>
      <c r="EK94" s="33"/>
      <c r="EL94" s="39"/>
      <c r="EM94" s="11"/>
      <c r="EN94" s="33"/>
      <c r="EO94" s="39"/>
      <c r="EP94" s="11"/>
      <c r="EQ94" s="33"/>
      <c r="ER94" s="39"/>
      <c r="ES94" s="11" t="e">
        <f t="shared" si="131"/>
        <v>#DIV/0!</v>
      </c>
    </row>
    <row r="95" spans="3:149">
      <c r="C95" s="37"/>
      <c r="D95" s="28" t="s">
        <v>99</v>
      </c>
      <c r="E95" s="10"/>
      <c r="F95" s="10"/>
      <c r="G95" s="10"/>
      <c r="H95" s="137"/>
      <c r="I95" s="138"/>
      <c r="J95" s="149"/>
      <c r="K95" s="39"/>
      <c r="L95" s="39"/>
      <c r="M95" s="38"/>
      <c r="N95" s="18">
        <f t="shared" si="98"/>
        <v>27</v>
      </c>
      <c r="O95" s="7">
        <f t="shared" si="99"/>
        <v>144</v>
      </c>
      <c r="P95" s="160">
        <f t="shared" si="100"/>
        <v>5.333333333333333</v>
      </c>
      <c r="Q95" s="202"/>
      <c r="R95" s="86"/>
      <c r="S95" s="198"/>
      <c r="T95" s="170"/>
      <c r="U95" s="86"/>
      <c r="V95" s="201"/>
      <c r="W95" s="170"/>
      <c r="X95" s="86"/>
      <c r="Y95" s="201"/>
      <c r="Z95" s="170"/>
      <c r="AA95" s="86"/>
      <c r="AB95" s="201"/>
      <c r="AC95" s="170"/>
      <c r="AD95" s="86"/>
      <c r="AE95" s="201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7"/>
      <c r="BE95" s="7"/>
      <c r="BF95" s="11"/>
      <c r="BG95" s="7"/>
      <c r="BH95" s="28"/>
      <c r="BI95" s="11"/>
      <c r="BJ95" s="6"/>
      <c r="BK95" s="28"/>
      <c r="BL95" s="11"/>
      <c r="BM95" s="6"/>
      <c r="BN95" s="28"/>
      <c r="BO95" s="11"/>
      <c r="BP95" s="6"/>
      <c r="BQ95" s="28"/>
      <c r="BR95" s="11"/>
      <c r="BS95" s="6">
        <v>27</v>
      </c>
      <c r="BT95" s="28">
        <v>144</v>
      </c>
      <c r="BU95" s="11">
        <f t="shared" si="108"/>
        <v>5.333333333333333</v>
      </c>
      <c r="BV95" s="6"/>
      <c r="BW95" s="28"/>
      <c r="BX95" s="11" t="e">
        <f t="shared" si="141"/>
        <v>#DIV/0!</v>
      </c>
      <c r="BY95" s="6"/>
      <c r="BZ95" s="28"/>
      <c r="CA95" s="11"/>
      <c r="CB95" s="33">
        <f t="shared" si="126"/>
        <v>27</v>
      </c>
      <c r="CC95" s="39">
        <f t="shared" si="127"/>
        <v>144</v>
      </c>
      <c r="CD95" s="11">
        <f t="shared" si="128"/>
        <v>5.333333333333333</v>
      </c>
      <c r="CE95" s="38"/>
      <c r="CM95" s="28"/>
      <c r="CW95" s="12"/>
      <c r="CX95" s="12"/>
      <c r="CY95" s="12"/>
      <c r="CZ95" s="65"/>
      <c r="DA95" s="12"/>
      <c r="DB95" s="13"/>
      <c r="DC95" s="39"/>
      <c r="DD95" s="39"/>
      <c r="DE95" s="7"/>
      <c r="DF95" s="6"/>
      <c r="DG95" s="7"/>
      <c r="DH95" s="38"/>
      <c r="DI95" s="6"/>
      <c r="DJ95" s="39"/>
      <c r="DK95" s="38"/>
      <c r="DL95" s="87"/>
      <c r="DM95" s="88"/>
      <c r="DN95" s="71"/>
      <c r="DO95" s="6"/>
      <c r="DP95" s="7"/>
      <c r="DQ95" s="38"/>
      <c r="DR95" s="6"/>
      <c r="DS95" s="28"/>
      <c r="DT95" s="11"/>
      <c r="DV95" s="28"/>
      <c r="DW95" s="28"/>
      <c r="DX95" s="11"/>
      <c r="DY95" s="6"/>
      <c r="DZ95" s="28"/>
      <c r="EA95" s="11"/>
      <c r="EB95" s="39"/>
      <c r="EC95" s="39"/>
      <c r="ED95" s="38"/>
      <c r="EE95" s="39"/>
      <c r="EF95" s="39"/>
      <c r="EG95" s="38"/>
      <c r="EH95" s="33"/>
      <c r="EI95" s="39"/>
      <c r="EJ95" s="11"/>
      <c r="EK95" s="33"/>
      <c r="EL95" s="39"/>
      <c r="EM95" s="11"/>
      <c r="EN95" s="33"/>
      <c r="EO95" s="39"/>
      <c r="EP95" s="11"/>
      <c r="EQ95" s="33"/>
      <c r="ER95" s="39"/>
      <c r="ES95" s="11"/>
    </row>
    <row r="96" spans="3:149">
      <c r="C96" s="37" t="s">
        <v>191</v>
      </c>
      <c r="D96" s="28" t="s">
        <v>23</v>
      </c>
      <c r="E96" s="10">
        <v>7.5</v>
      </c>
      <c r="F96" s="10" t="s">
        <v>24</v>
      </c>
      <c r="G96" s="10"/>
      <c r="H96" s="137"/>
      <c r="I96" s="138"/>
      <c r="J96" s="149"/>
      <c r="K96" s="39"/>
      <c r="L96" s="39"/>
      <c r="M96" s="38"/>
      <c r="N96" s="18">
        <f t="shared" si="98"/>
        <v>129</v>
      </c>
      <c r="O96" s="7">
        <f t="shared" si="99"/>
        <v>330</v>
      </c>
      <c r="P96" s="160">
        <f t="shared" si="100"/>
        <v>2.558139534883721</v>
      </c>
      <c r="Q96" s="202">
        <f t="shared" si="135"/>
        <v>209</v>
      </c>
      <c r="R96" s="86">
        <f t="shared" si="136"/>
        <v>548</v>
      </c>
      <c r="S96" s="198">
        <f t="shared" si="137"/>
        <v>2.6220095693779903</v>
      </c>
      <c r="T96" s="170">
        <v>59</v>
      </c>
      <c r="U96" s="86">
        <v>153</v>
      </c>
      <c r="V96" s="201">
        <f t="shared" si="138"/>
        <v>2.593220338983051</v>
      </c>
      <c r="W96" s="170">
        <v>55</v>
      </c>
      <c r="X96" s="86">
        <v>143</v>
      </c>
      <c r="Y96" s="201">
        <f t="shared" si="134"/>
        <v>2.6</v>
      </c>
      <c r="Z96" s="170">
        <v>52</v>
      </c>
      <c r="AA96" s="86">
        <v>132</v>
      </c>
      <c r="AB96" s="201">
        <f t="shared" ref="AB96:AB99" si="146">AA96/Z96</f>
        <v>2.5384615384615383</v>
      </c>
      <c r="AC96" s="170">
        <v>43</v>
      </c>
      <c r="AD96" s="86">
        <v>120</v>
      </c>
      <c r="AE96" s="201">
        <f t="shared" ref="AE96:AE99" si="147">AD96/AC96</f>
        <v>2.7906976744186047</v>
      </c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7"/>
      <c r="BE96" s="7"/>
      <c r="BF96" s="11"/>
      <c r="BG96" s="7"/>
      <c r="BH96" s="28"/>
      <c r="BI96" s="11"/>
      <c r="BJ96" s="6"/>
      <c r="BK96" s="28"/>
      <c r="BL96" s="11"/>
      <c r="BM96" s="6"/>
      <c r="BN96" s="28"/>
      <c r="BO96" s="11"/>
      <c r="BP96" s="6"/>
      <c r="BQ96" s="28"/>
      <c r="BR96" s="11"/>
      <c r="BS96" s="6">
        <v>33</v>
      </c>
      <c r="BT96" s="28">
        <v>92</v>
      </c>
      <c r="BU96" s="11">
        <f t="shared" si="108"/>
        <v>2.7878787878787881</v>
      </c>
      <c r="BV96" s="6">
        <v>47</v>
      </c>
      <c r="BW96" s="28">
        <v>116</v>
      </c>
      <c r="BX96" s="11">
        <f t="shared" si="141"/>
        <v>2.4680851063829787</v>
      </c>
      <c r="BY96" s="6">
        <v>49</v>
      </c>
      <c r="BZ96" s="28">
        <v>122</v>
      </c>
      <c r="CA96" s="11">
        <f t="shared" si="142"/>
        <v>2.489795918367347</v>
      </c>
      <c r="CB96" s="33">
        <f t="shared" si="126"/>
        <v>129</v>
      </c>
      <c r="CC96" s="39">
        <f t="shared" si="127"/>
        <v>330</v>
      </c>
      <c r="CD96" s="11">
        <f t="shared" si="128"/>
        <v>2.558139534883721</v>
      </c>
      <c r="CE96" s="38"/>
      <c r="CM96" s="28"/>
      <c r="CW96" s="12"/>
      <c r="CX96" s="12"/>
      <c r="CY96" s="12"/>
      <c r="CZ96" s="65"/>
      <c r="DA96" s="12"/>
      <c r="DB96" s="13"/>
      <c r="DC96" s="39"/>
      <c r="DD96" s="39"/>
      <c r="DE96" s="7"/>
      <c r="DF96" s="6"/>
      <c r="DG96" s="7"/>
      <c r="DH96" s="38"/>
      <c r="DI96" s="6"/>
      <c r="DJ96" s="39"/>
      <c r="DK96" s="38"/>
      <c r="DL96" s="87"/>
      <c r="DM96" s="88"/>
      <c r="DN96" s="71"/>
      <c r="DO96" s="6"/>
      <c r="DP96" s="7"/>
      <c r="DQ96" s="38"/>
      <c r="DR96" s="6"/>
      <c r="DS96" s="28"/>
      <c r="DT96" s="11"/>
      <c r="DV96" s="28"/>
      <c r="DW96" s="28"/>
      <c r="DX96" s="11"/>
      <c r="DY96" s="6"/>
      <c r="DZ96" s="28"/>
      <c r="EA96" s="11"/>
      <c r="EB96" s="39"/>
      <c r="EC96" s="39"/>
      <c r="ED96" s="38"/>
      <c r="EE96" s="39"/>
      <c r="EF96" s="39"/>
      <c r="EG96" s="38"/>
      <c r="EH96" s="33"/>
      <c r="EI96" s="39"/>
      <c r="EJ96" s="11"/>
      <c r="EK96" s="33"/>
      <c r="EL96" s="39"/>
      <c r="EM96" s="11"/>
      <c r="EN96" s="33"/>
      <c r="EO96" s="39"/>
      <c r="EP96" s="11"/>
      <c r="EQ96" s="33"/>
      <c r="ER96" s="39"/>
      <c r="ES96" s="11"/>
    </row>
    <row r="97" spans="2:149">
      <c r="C97" s="37" t="s">
        <v>194</v>
      </c>
      <c r="D97" s="28" t="s">
        <v>33</v>
      </c>
      <c r="E97" s="10">
        <v>11.2</v>
      </c>
      <c r="F97" s="10" t="s">
        <v>24</v>
      </c>
      <c r="G97" s="10"/>
      <c r="H97" s="137"/>
      <c r="I97" s="138"/>
      <c r="J97" s="149"/>
      <c r="K97" s="39"/>
      <c r="L97" s="39"/>
      <c r="M97" s="38"/>
      <c r="N97" s="18">
        <f t="shared" si="98"/>
        <v>191</v>
      </c>
      <c r="O97" s="7">
        <f t="shared" si="99"/>
        <v>633</v>
      </c>
      <c r="P97" s="160">
        <f t="shared" si="100"/>
        <v>3.3141361256544504</v>
      </c>
      <c r="Q97" s="202">
        <f t="shared" si="135"/>
        <v>177</v>
      </c>
      <c r="R97" s="86">
        <f t="shared" si="136"/>
        <v>559</v>
      </c>
      <c r="S97" s="198">
        <f t="shared" si="137"/>
        <v>3.1581920903954801</v>
      </c>
      <c r="T97" s="170">
        <v>47</v>
      </c>
      <c r="U97" s="86">
        <v>140</v>
      </c>
      <c r="V97" s="201">
        <f t="shared" si="138"/>
        <v>2.978723404255319</v>
      </c>
      <c r="W97" s="170">
        <v>47</v>
      </c>
      <c r="X97" s="86">
        <v>141</v>
      </c>
      <c r="Y97" s="201">
        <f t="shared" si="134"/>
        <v>3</v>
      </c>
      <c r="Z97" s="170">
        <v>48</v>
      </c>
      <c r="AA97" s="86">
        <v>155</v>
      </c>
      <c r="AB97" s="201">
        <f t="shared" si="146"/>
        <v>3.2291666666666665</v>
      </c>
      <c r="AC97" s="170">
        <v>35</v>
      </c>
      <c r="AD97" s="86">
        <v>123</v>
      </c>
      <c r="AE97" s="201">
        <f t="shared" si="147"/>
        <v>3.5142857142857142</v>
      </c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7"/>
      <c r="BE97" s="7"/>
      <c r="BF97" s="11"/>
      <c r="BG97" s="7"/>
      <c r="BH97" s="28"/>
      <c r="BI97" s="11"/>
      <c r="BJ97" s="6"/>
      <c r="BK97" s="28"/>
      <c r="BL97" s="11"/>
      <c r="BM97" s="6"/>
      <c r="BN97" s="28"/>
      <c r="BO97" s="11"/>
      <c r="BP97" s="6">
        <v>33</v>
      </c>
      <c r="BQ97" s="28">
        <v>131</v>
      </c>
      <c r="BR97" s="11"/>
      <c r="BS97" s="6">
        <v>40</v>
      </c>
      <c r="BT97" s="28">
        <v>136</v>
      </c>
      <c r="BU97" s="11">
        <f t="shared" si="108"/>
        <v>3.4</v>
      </c>
      <c r="BV97" s="6">
        <v>48</v>
      </c>
      <c r="BW97" s="28">
        <v>151</v>
      </c>
      <c r="BX97" s="11">
        <f t="shared" si="141"/>
        <v>3.1458333333333335</v>
      </c>
      <c r="BY97" s="6">
        <v>70</v>
      </c>
      <c r="BZ97" s="28">
        <v>215</v>
      </c>
      <c r="CA97" s="11">
        <f t="shared" si="142"/>
        <v>3.0714285714285716</v>
      </c>
      <c r="CB97" s="33">
        <f t="shared" si="126"/>
        <v>191</v>
      </c>
      <c r="CC97" s="39">
        <f t="shared" si="127"/>
        <v>633</v>
      </c>
      <c r="CD97" s="11">
        <f t="shared" si="128"/>
        <v>3.3141361256544504</v>
      </c>
      <c r="CE97" s="38"/>
      <c r="CM97" s="28"/>
      <c r="CW97" s="12"/>
      <c r="CX97" s="12"/>
      <c r="CY97" s="12"/>
      <c r="CZ97" s="65"/>
      <c r="DA97" s="12"/>
      <c r="DB97" s="13"/>
      <c r="DC97" s="39"/>
      <c r="DD97" s="39"/>
      <c r="DE97" s="7"/>
      <c r="DF97" s="6"/>
      <c r="DG97" s="7"/>
      <c r="DH97" s="38"/>
      <c r="DI97" s="6"/>
      <c r="DJ97" s="39"/>
      <c r="DK97" s="38"/>
      <c r="DL97" s="87"/>
      <c r="DM97" s="88"/>
      <c r="DN97" s="71"/>
      <c r="DO97" s="6"/>
      <c r="DP97" s="7"/>
      <c r="DQ97" s="38"/>
      <c r="DR97" s="6"/>
      <c r="DS97" s="28"/>
      <c r="DT97" s="11"/>
      <c r="DV97" s="28"/>
      <c r="DW97" s="28"/>
      <c r="DX97" s="11"/>
      <c r="DY97" s="6"/>
      <c r="DZ97" s="28"/>
      <c r="EA97" s="11"/>
      <c r="EB97" s="39"/>
      <c r="EC97" s="39"/>
      <c r="ED97" s="38"/>
      <c r="EE97" s="39"/>
      <c r="EF97" s="39"/>
      <c r="EG97" s="38"/>
      <c r="EH97" s="33"/>
      <c r="EI97" s="39"/>
      <c r="EJ97" s="11"/>
      <c r="EK97" s="33"/>
      <c r="EL97" s="39"/>
      <c r="EM97" s="11"/>
      <c r="EN97" s="33"/>
      <c r="EO97" s="39"/>
      <c r="EP97" s="11"/>
      <c r="EQ97" s="33"/>
      <c r="ER97" s="39"/>
      <c r="ES97" s="11"/>
    </row>
    <row r="98" spans="2:149" ht="16" thickBot="1">
      <c r="C98" s="37" t="s">
        <v>195</v>
      </c>
      <c r="D98" s="28"/>
      <c r="E98" s="10"/>
      <c r="F98" s="10"/>
      <c r="G98" s="10"/>
      <c r="H98" s="137"/>
      <c r="I98" s="138"/>
      <c r="J98" s="149"/>
      <c r="K98" s="39"/>
      <c r="L98" s="39"/>
      <c r="M98" s="38"/>
      <c r="N98" s="18">
        <f t="shared" si="98"/>
        <v>78</v>
      </c>
      <c r="O98" s="7">
        <f t="shared" si="99"/>
        <v>202</v>
      </c>
      <c r="P98" s="160">
        <f t="shared" si="100"/>
        <v>2.5897435897435899</v>
      </c>
      <c r="Q98" s="202">
        <f t="shared" si="135"/>
        <v>295</v>
      </c>
      <c r="R98" s="86">
        <f t="shared" si="136"/>
        <v>696</v>
      </c>
      <c r="S98" s="198">
        <f t="shared" si="137"/>
        <v>2.3593220338983052</v>
      </c>
      <c r="T98" s="170">
        <v>67</v>
      </c>
      <c r="U98" s="86">
        <v>147</v>
      </c>
      <c r="V98" s="201">
        <f t="shared" si="138"/>
        <v>2.1940298507462686</v>
      </c>
      <c r="W98" s="170">
        <v>69</v>
      </c>
      <c r="X98" s="86">
        <v>160</v>
      </c>
      <c r="Y98" s="201">
        <f t="shared" si="134"/>
        <v>2.318840579710145</v>
      </c>
      <c r="Z98" s="170">
        <v>76</v>
      </c>
      <c r="AA98" s="86">
        <v>177</v>
      </c>
      <c r="AB98" s="201">
        <f t="shared" si="146"/>
        <v>2.3289473684210527</v>
      </c>
      <c r="AC98" s="170">
        <v>83</v>
      </c>
      <c r="AD98" s="86">
        <v>212</v>
      </c>
      <c r="AE98" s="201">
        <f t="shared" si="147"/>
        <v>2.5542168674698793</v>
      </c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7"/>
      <c r="BE98" s="7"/>
      <c r="BF98" s="11"/>
      <c r="BG98" s="7"/>
      <c r="BH98" s="28"/>
      <c r="BI98" s="11"/>
      <c r="BJ98" s="181"/>
      <c r="BK98" s="28"/>
      <c r="BL98" s="11"/>
      <c r="BM98" s="181"/>
      <c r="BN98" s="28"/>
      <c r="BO98" s="11"/>
      <c r="BP98" s="181"/>
      <c r="BQ98" s="28"/>
      <c r="BR98" s="11"/>
      <c r="BS98" s="181"/>
      <c r="BT98" s="28"/>
      <c r="BU98" s="11"/>
      <c r="BV98" s="181">
        <v>16</v>
      </c>
      <c r="BW98" s="28">
        <v>57</v>
      </c>
      <c r="BX98" s="11">
        <f t="shared" si="141"/>
        <v>3.5625</v>
      </c>
      <c r="BY98" s="181">
        <v>62</v>
      </c>
      <c r="BZ98" s="28">
        <v>145</v>
      </c>
      <c r="CA98" s="11">
        <f t="shared" si="142"/>
        <v>2.338709677419355</v>
      </c>
      <c r="CB98" s="33">
        <f t="shared" si="126"/>
        <v>78</v>
      </c>
      <c r="CC98" s="39">
        <f t="shared" si="127"/>
        <v>202</v>
      </c>
      <c r="CD98" s="11">
        <f t="shared" si="128"/>
        <v>2.5897435897435899</v>
      </c>
      <c r="CE98" s="38"/>
      <c r="CW98" s="12"/>
      <c r="CX98" s="12"/>
      <c r="CY98" s="12"/>
      <c r="CZ98" s="65"/>
      <c r="DA98" s="12"/>
      <c r="DB98" s="13"/>
      <c r="DC98" s="39"/>
      <c r="DD98" s="39"/>
      <c r="DE98" s="7"/>
      <c r="DF98" s="6"/>
      <c r="DG98" s="7"/>
      <c r="DH98" s="38"/>
      <c r="DI98" s="6"/>
      <c r="DJ98" s="39"/>
      <c r="DK98" s="38"/>
      <c r="DL98" s="87"/>
      <c r="DM98" s="88"/>
      <c r="DN98" s="71"/>
      <c r="DO98" s="6"/>
      <c r="DP98" s="7"/>
      <c r="DQ98" s="38"/>
      <c r="DR98" s="6"/>
      <c r="DS98" s="28"/>
      <c r="DT98" s="11"/>
      <c r="DV98" s="28"/>
      <c r="DW98" s="28"/>
      <c r="DX98" s="11"/>
      <c r="DY98" s="6"/>
      <c r="DZ98" s="28"/>
      <c r="EA98" s="11"/>
      <c r="EB98" s="39"/>
      <c r="EC98" s="39"/>
      <c r="ED98" s="38"/>
      <c r="EE98" s="39"/>
      <c r="EF98" s="39"/>
      <c r="EG98" s="38"/>
      <c r="EH98" s="33"/>
      <c r="EI98" s="39"/>
      <c r="EJ98" s="11"/>
      <c r="EK98" s="33"/>
      <c r="EL98" s="39"/>
      <c r="EM98" s="11"/>
      <c r="EN98" s="33"/>
      <c r="EO98" s="39"/>
      <c r="EP98" s="11"/>
      <c r="EQ98" s="33"/>
      <c r="ER98" s="39"/>
      <c r="ES98" s="11"/>
    </row>
    <row r="99" spans="2:149" ht="16" thickBot="1">
      <c r="B99" s="63"/>
      <c r="C99" s="66"/>
      <c r="D99" s="66"/>
      <c r="E99" s="168" t="s">
        <v>104</v>
      </c>
      <c r="F99" s="67"/>
      <c r="H99" s="141">
        <f>SUM(H69:H84)</f>
        <v>50329</v>
      </c>
      <c r="I99" s="142">
        <f>SUM(I69:I84)</f>
        <v>206326</v>
      </c>
      <c r="J99" s="147">
        <f>+I99/H99</f>
        <v>4.099544993939876</v>
      </c>
      <c r="K99" s="59">
        <f>SUM(K69:K89)</f>
        <v>90194.00999999998</v>
      </c>
      <c r="L99" s="55">
        <f>SUM(L69:L89)</f>
        <v>353132</v>
      </c>
      <c r="M99" s="163">
        <f t="shared" si="97"/>
        <v>3.9152489173061502</v>
      </c>
      <c r="N99" s="186">
        <f>SUM(N69:N94)</f>
        <v>103970.8</v>
      </c>
      <c r="O99" s="187">
        <f>SUM(O69:O94)</f>
        <v>400653.6</v>
      </c>
      <c r="P99" s="188">
        <f t="shared" ref="P99" si="148">+O99/N99</f>
        <v>3.8535204115001518</v>
      </c>
      <c r="Q99" s="59">
        <f>SUM(Q69:Q98)</f>
        <v>55133.020000000004</v>
      </c>
      <c r="R99" s="55">
        <f>SUM(R69:R98)</f>
        <v>233613</v>
      </c>
      <c r="S99" s="70">
        <f t="shared" si="137"/>
        <v>4.2372610823785815</v>
      </c>
      <c r="T99" s="59">
        <f>SUM(T69:T98)</f>
        <v>19691</v>
      </c>
      <c r="U99" s="55">
        <f>SUM(U69:U98)</f>
        <v>83079</v>
      </c>
      <c r="V99" s="203">
        <f t="shared" si="138"/>
        <v>4.2191356457264737</v>
      </c>
      <c r="W99" s="59">
        <f>SUM(W69:W98)</f>
        <v>16933</v>
      </c>
      <c r="X99" s="55">
        <f>SUM(X69:X98)</f>
        <v>73026</v>
      </c>
      <c r="Y99" s="203">
        <f t="shared" si="134"/>
        <v>4.3126439496840492</v>
      </c>
      <c r="Z99" s="59">
        <f>SUM(Z69:Z98)</f>
        <v>14477</v>
      </c>
      <c r="AA99" s="55">
        <f>SUM(AA69:AA98)</f>
        <v>61936</v>
      </c>
      <c r="AB99" s="203">
        <f t="shared" si="146"/>
        <v>4.2782344408371902</v>
      </c>
      <c r="AC99" s="59">
        <f>SUM(AC69:AC98)</f>
        <v>4766.0200000000004</v>
      </c>
      <c r="AD99" s="55">
        <f>SUM(AD69:AD98)</f>
        <v>18601</v>
      </c>
      <c r="AE99" s="203">
        <f t="shared" si="147"/>
        <v>3.9028371681193108</v>
      </c>
      <c r="AF99" s="199"/>
      <c r="AG99" s="199"/>
      <c r="AH99" s="199"/>
      <c r="AI99" s="199"/>
      <c r="AJ99" s="199"/>
      <c r="AK99" s="199"/>
      <c r="AL99" s="199"/>
      <c r="AM99" s="199"/>
      <c r="AN99" s="199"/>
      <c r="AO99" s="199"/>
      <c r="AP99" s="199"/>
      <c r="AQ99" s="199"/>
      <c r="AR99" s="199"/>
      <c r="AS99" s="199"/>
      <c r="AT99" s="199"/>
      <c r="AU99" s="199"/>
      <c r="AV99" s="199"/>
      <c r="AW99" s="199"/>
      <c r="AX99" s="199"/>
      <c r="AY99" s="199"/>
      <c r="AZ99" s="199"/>
      <c r="BA99" s="199"/>
      <c r="BB99" s="199"/>
      <c r="BC99" s="199"/>
      <c r="BD99" s="44">
        <f>SUM(BD69:BD94)</f>
        <v>21859</v>
      </c>
      <c r="BE99" s="44">
        <f>SUM(BE69:BE94)</f>
        <v>83301</v>
      </c>
      <c r="BF99" s="60">
        <f t="shared" si="103"/>
        <v>3.8108330664714765</v>
      </c>
      <c r="BG99" s="44">
        <f>SUM(BG69:BG94)</f>
        <v>14098</v>
      </c>
      <c r="BH99" s="44">
        <f>SUM(BH69:BH94)</f>
        <v>58923</v>
      </c>
      <c r="BI99" s="60">
        <f t="shared" si="120"/>
        <v>4.1795290112072632</v>
      </c>
      <c r="BJ99" s="44">
        <f>SUM(BJ69:BJ94)</f>
        <v>10787</v>
      </c>
      <c r="BK99" s="44">
        <f>SUM(BK69:BK94)</f>
        <v>46646</v>
      </c>
      <c r="BL99" s="60">
        <f t="shared" si="121"/>
        <v>4.3242792249930471</v>
      </c>
      <c r="BM99" s="44">
        <f>SUM(BM69:BM94)</f>
        <v>4975.2</v>
      </c>
      <c r="BN99" s="44">
        <f>SUM(BN69:BN94)</f>
        <v>18504.599999999999</v>
      </c>
      <c r="BO99" s="60">
        <f t="shared" ref="BO99" si="149">+BN99/BM99</f>
        <v>3.7193680656054027</v>
      </c>
      <c r="BP99" s="44">
        <f>SUM(BP69:BP94)</f>
        <v>6573.6</v>
      </c>
      <c r="BQ99" s="44">
        <f>SUM(BQ69:BQ94)</f>
        <v>24551</v>
      </c>
      <c r="BR99" s="60">
        <f t="shared" ref="BR99" si="150">+BQ99/BP99</f>
        <v>3.7347876353900449</v>
      </c>
      <c r="BS99" s="44">
        <f>SUM(BS69:BS98)</f>
        <v>8537</v>
      </c>
      <c r="BT99" s="44">
        <f>SUM(BT69:BT98)</f>
        <v>39054</v>
      </c>
      <c r="BU99" s="60">
        <f t="shared" ref="BU99" si="151">+BT99/BS99</f>
        <v>4.5746749443598453</v>
      </c>
      <c r="BV99" s="44">
        <f>SUM(BV69:BV98)</f>
        <v>16175</v>
      </c>
      <c r="BW99" s="44">
        <f>SUM(BW69:BW98)</f>
        <v>68625</v>
      </c>
      <c r="BX99" s="60">
        <f t="shared" ref="BX99" si="152">+BW99/BV99</f>
        <v>4.2426584234930447</v>
      </c>
      <c r="BY99" s="44">
        <f>SUM(BY69:BY98)</f>
        <v>44884</v>
      </c>
      <c r="BZ99" s="44">
        <f>SUM(BZ69:BZ98)</f>
        <v>194083</v>
      </c>
      <c r="CA99" s="60">
        <f t="shared" ref="CA99" si="153">+BZ99/BY99</f>
        <v>4.3241021299349436</v>
      </c>
      <c r="CB99" s="59">
        <f t="shared" si="126"/>
        <v>103970.8</v>
      </c>
      <c r="CC99" s="55">
        <f t="shared" si="127"/>
        <v>400653.6</v>
      </c>
      <c r="CD99" s="60">
        <f t="shared" si="128"/>
        <v>3.8535204115001518</v>
      </c>
      <c r="CE99" s="38"/>
      <c r="CW99" s="81">
        <f>SUM(CW69:CW82)</f>
        <v>9340</v>
      </c>
      <c r="CX99" s="55">
        <f>SUM(CX69:CX82)</f>
        <v>32872</v>
      </c>
      <c r="CY99" s="63"/>
      <c r="CZ99" s="129">
        <f>SUM(CZ69:CZ82)</f>
        <v>7279</v>
      </c>
      <c r="DA99" s="88">
        <f>SUM(DA69:DA82)</f>
        <v>28443</v>
      </c>
      <c r="DB99" s="130"/>
      <c r="DC99" s="81">
        <f>SUM(DC69:DC82)</f>
        <v>4510</v>
      </c>
      <c r="DD99" s="55">
        <f>SUM(DD69:DD82)</f>
        <v>19690</v>
      </c>
      <c r="DE99" s="56"/>
      <c r="DF99" s="61">
        <f>SUM(DF69:DF82)</f>
        <v>2769</v>
      </c>
      <c r="DG99" s="55">
        <f>SUM(DG69:DG82)</f>
        <v>11220</v>
      </c>
      <c r="DH99" s="58"/>
      <c r="DI99" s="59">
        <f>SUM(DI69:DI84)</f>
        <v>2974</v>
      </c>
      <c r="DJ99" s="55">
        <f>SUM(DJ69:DJ84)</f>
        <v>9885</v>
      </c>
      <c r="DK99" s="60"/>
      <c r="DL99" s="87">
        <f>SUM(DL69:DL84)</f>
        <v>7383</v>
      </c>
      <c r="DM99" s="88">
        <f>SUM(DM69:DM84)</f>
        <v>32566</v>
      </c>
      <c r="DN99" s="71"/>
      <c r="DO99" s="43">
        <f>SUM(DO69:DO84)</f>
        <v>12253</v>
      </c>
      <c r="DP99" s="44">
        <f>SUM(DP69:DP84)</f>
        <v>49027</v>
      </c>
      <c r="DQ99" s="44"/>
      <c r="DR99" s="43">
        <f>SUM(DR69:DR84)</f>
        <v>3821</v>
      </c>
      <c r="DS99" s="44">
        <f>SUM(DS69:DS84)</f>
        <v>22623</v>
      </c>
      <c r="DT99" s="98"/>
      <c r="DV99" s="44">
        <f>SUM(DV69:DV84)</f>
        <v>16275</v>
      </c>
      <c r="DW99" s="44">
        <f>SUM(DW69:DW84)</f>
        <v>59367</v>
      </c>
      <c r="DX99" s="60">
        <f t="shared" si="114"/>
        <v>3.6477419354838712</v>
      </c>
      <c r="DY99" s="43">
        <f>SUM(DY69:DY84)</f>
        <v>14375</v>
      </c>
      <c r="DZ99" s="44">
        <f>SUM(DZ69:DZ84)</f>
        <v>53155</v>
      </c>
      <c r="EA99" s="60">
        <f t="shared" si="16"/>
        <v>3.6977391304347824</v>
      </c>
      <c r="EB99" s="59">
        <f>SUM(EB69:EB87)</f>
        <v>7807</v>
      </c>
      <c r="EC99" s="55">
        <f>SUM(EC69:EC87)</f>
        <v>30498</v>
      </c>
      <c r="ED99" s="163">
        <f t="shared" si="17"/>
        <v>3.9064941718970156</v>
      </c>
      <c r="EE99" s="55">
        <f>SUM(EE69:EE88)</f>
        <v>2429.0039999999999</v>
      </c>
      <c r="EF99" s="55">
        <f>SUM(EF69:EF88)</f>
        <v>8359</v>
      </c>
      <c r="EG99" s="62">
        <f t="shared" si="18"/>
        <v>3.4413282151861422</v>
      </c>
      <c r="EH99" s="59">
        <f>SUM(EH69:EH89)</f>
        <v>5390.0060000000012</v>
      </c>
      <c r="EI99" s="55">
        <f>SUM(EI69:EI89)</f>
        <v>18495</v>
      </c>
      <c r="EJ99" s="11">
        <f t="shared" ref="EJ99" si="154">+EI99/EH99</f>
        <v>3.4313505402405853</v>
      </c>
      <c r="EK99" s="59">
        <f>SUM(EK69:EK89)</f>
        <v>8151</v>
      </c>
      <c r="EL99" s="55">
        <f>SUM(EL69:EL89)</f>
        <v>34771</v>
      </c>
      <c r="EM99" s="11">
        <f t="shared" ref="EM99" si="155">+EL99/EK99</f>
        <v>4.2658569500674766</v>
      </c>
      <c r="EN99" s="59">
        <f>SUM(EN69:EN89)</f>
        <v>14791</v>
      </c>
      <c r="EO99" s="55">
        <f>SUM(EO69:EO89)</f>
        <v>61416</v>
      </c>
      <c r="EP99" s="134">
        <f t="shared" si="130"/>
        <v>4.1522547495098374</v>
      </c>
      <c r="EQ99" s="59">
        <f>SUM(EQ69:EQ90)</f>
        <v>10193</v>
      </c>
      <c r="ER99" s="55">
        <f>SUM(ER69:ER90)</f>
        <v>41866</v>
      </c>
      <c r="ES99" s="134">
        <f t="shared" si="131"/>
        <v>4.1073285588148734</v>
      </c>
    </row>
    <row r="100" spans="2:149">
      <c r="K100" s="31"/>
      <c r="L100" s="31"/>
      <c r="M100" s="50"/>
      <c r="N100" s="64"/>
      <c r="O100" s="64"/>
      <c r="P100" s="39"/>
      <c r="S100" s="39"/>
      <c r="T100" s="39"/>
      <c r="U100" s="39"/>
      <c r="V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CJ100" s="31"/>
      <c r="CR100" t="s">
        <v>107</v>
      </c>
    </row>
    <row r="101" spans="2:149">
      <c r="C101" t="s">
        <v>124</v>
      </c>
    </row>
    <row r="102" spans="2:149">
      <c r="C102" t="s">
        <v>123</v>
      </c>
      <c r="I102" s="31"/>
    </row>
    <row r="103" spans="2:149">
      <c r="C103" t="s">
        <v>128</v>
      </c>
      <c r="I103" s="128"/>
    </row>
    <row r="104" spans="2:149">
      <c r="C104" t="s">
        <v>129</v>
      </c>
    </row>
    <row r="105" spans="2:149">
      <c r="C105" t="s">
        <v>130</v>
      </c>
    </row>
    <row r="106" spans="2:149">
      <c r="C106" t="s">
        <v>125</v>
      </c>
    </row>
    <row r="107" spans="2:149">
      <c r="C107" t="s">
        <v>126</v>
      </c>
    </row>
    <row r="108" spans="2:149">
      <c r="C108" t="s">
        <v>127</v>
      </c>
    </row>
    <row r="109" spans="2:149">
      <c r="C109" t="s">
        <v>131</v>
      </c>
    </row>
    <row r="110" spans="2:149">
      <c r="C110" s="7" t="s">
        <v>171</v>
      </c>
    </row>
    <row r="111" spans="2:149" ht="12" customHeight="1">
      <c r="C111" t="s">
        <v>94</v>
      </c>
    </row>
    <row r="112" spans="2:149" ht="12" customHeight="1">
      <c r="CX112" s="10"/>
      <c r="CY112" s="11"/>
    </row>
    <row r="113" spans="4:103" ht="11" customHeight="1">
      <c r="F113" s="7"/>
      <c r="G113" s="7"/>
      <c r="H113" s="7"/>
      <c r="I113" s="7"/>
      <c r="J113" s="7"/>
      <c r="CX113" s="10"/>
      <c r="CY113" s="11"/>
    </row>
    <row r="114" spans="4:103">
      <c r="D114" s="7"/>
      <c r="E114" s="7"/>
      <c r="F114" s="7"/>
      <c r="G114" s="7"/>
      <c r="H114" s="7"/>
      <c r="I114" s="7"/>
      <c r="J114" s="7"/>
      <c r="CX114" s="10"/>
      <c r="CY114" s="11"/>
    </row>
    <row r="115" spans="4:103">
      <c r="D115" s="7"/>
      <c r="E115" s="7"/>
      <c r="F115" s="7"/>
      <c r="G115" s="7"/>
      <c r="H115" s="7"/>
      <c r="I115" s="7"/>
      <c r="J115" s="7"/>
      <c r="N115">
        <v>546</v>
      </c>
      <c r="O115">
        <v>1633</v>
      </c>
      <c r="CX115" s="10"/>
      <c r="CY115" s="11"/>
    </row>
    <row r="116" spans="4:103">
      <c r="N116">
        <v>140</v>
      </c>
      <c r="O116">
        <v>351</v>
      </c>
      <c r="CX116" s="10"/>
      <c r="CY116" s="11"/>
    </row>
    <row r="117" spans="4:103">
      <c r="N117">
        <v>207</v>
      </c>
      <c r="O117">
        <v>479</v>
      </c>
      <c r="CX117" s="10"/>
      <c r="CY117" s="11"/>
    </row>
    <row r="118" spans="4:103">
      <c r="N118">
        <v>212</v>
      </c>
      <c r="O118">
        <v>466</v>
      </c>
      <c r="CX118" s="10"/>
      <c r="CY118" s="11"/>
    </row>
    <row r="119" spans="4:103">
      <c r="N119">
        <v>247</v>
      </c>
      <c r="O119">
        <v>790</v>
      </c>
      <c r="CX119" s="10"/>
      <c r="CY119" s="11"/>
    </row>
    <row r="120" spans="4:103">
      <c r="N120">
        <v>189</v>
      </c>
      <c r="O120">
        <v>522</v>
      </c>
      <c r="CX120" s="10"/>
      <c r="CY120" s="11"/>
    </row>
    <row r="121" spans="4:103">
      <c r="N121">
        <v>182</v>
      </c>
      <c r="O121">
        <v>604</v>
      </c>
      <c r="CX121" s="10"/>
      <c r="CY121" s="11"/>
    </row>
    <row r="122" spans="4:103">
      <c r="N122">
        <v>236</v>
      </c>
      <c r="O122">
        <v>849</v>
      </c>
      <c r="CX122" s="10"/>
      <c r="CY122" s="11"/>
    </row>
    <row r="123" spans="4:103">
      <c r="N123">
        <v>168</v>
      </c>
      <c r="O123">
        <v>393</v>
      </c>
      <c r="CX123" s="26"/>
      <c r="CY123" s="11"/>
    </row>
    <row r="124" spans="4:103">
      <c r="N124">
        <v>321</v>
      </c>
      <c r="O124">
        <v>872</v>
      </c>
      <c r="CX124" s="10"/>
      <c r="CY124" s="11"/>
    </row>
    <row r="125" spans="4:103">
      <c r="N125">
        <v>140</v>
      </c>
      <c r="O125">
        <v>496</v>
      </c>
      <c r="CX125" s="10"/>
      <c r="CY125" s="11"/>
    </row>
    <row r="126" spans="4:103">
      <c r="N126">
        <v>265</v>
      </c>
      <c r="O126">
        <v>444</v>
      </c>
      <c r="CX126" s="10"/>
      <c r="CY126" s="11"/>
    </row>
    <row r="127" spans="4:103">
      <c r="N127">
        <v>393</v>
      </c>
      <c r="O127">
        <v>1056</v>
      </c>
      <c r="CX127" s="10"/>
      <c r="CY127" s="11"/>
    </row>
    <row r="128" spans="4:103">
      <c r="N128">
        <v>38.200000000000003</v>
      </c>
      <c r="O128">
        <v>122.6</v>
      </c>
      <c r="CX128" s="10"/>
      <c r="CY128" s="11"/>
    </row>
    <row r="129" spans="14:103">
      <c r="N129">
        <v>355</v>
      </c>
      <c r="O129">
        <v>669</v>
      </c>
      <c r="CX129" s="10"/>
      <c r="CY129" s="11"/>
    </row>
    <row r="130" spans="14:103">
      <c r="N130">
        <f>SUM(N115:N129)</f>
        <v>3639.2</v>
      </c>
      <c r="O130">
        <f>SUM(O115:O129)</f>
        <v>9746.6</v>
      </c>
      <c r="P130">
        <f>+O130/N130</f>
        <v>2.6782259837326889</v>
      </c>
      <c r="CX130" s="10"/>
      <c r="CY130" s="11"/>
    </row>
    <row r="131" spans="14:103">
      <c r="CX131" s="10"/>
      <c r="CY131" s="11"/>
    </row>
    <row r="132" spans="14:103">
      <c r="CX132" s="10"/>
      <c r="CY132" s="11"/>
    </row>
    <row r="133" spans="14:103">
      <c r="CX133" s="10"/>
      <c r="CY133" s="11"/>
    </row>
    <row r="134" spans="14:103">
      <c r="CX134" s="26"/>
      <c r="CY134" s="11"/>
    </row>
    <row r="135" spans="14:103">
      <c r="CX135" s="10"/>
      <c r="CY135" s="11"/>
    </row>
    <row r="136" spans="14:103">
      <c r="CX136" s="10"/>
      <c r="CY136" s="11"/>
    </row>
    <row r="137" spans="14:103">
      <c r="CX137" s="10"/>
      <c r="CY137" s="11"/>
    </row>
  </sheetData>
  <phoneticPr fontId="7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Monitoring okt2016-sept2017</vt:lpstr>
      <vt:lpstr>monitoring 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Hetty</dc:creator>
  <cp:lastModifiedBy>tom van wolde</cp:lastModifiedBy>
  <cp:lastPrinted>2020-04-03T09:39:24Z</cp:lastPrinted>
  <dcterms:created xsi:type="dcterms:W3CDTF">2016-11-01T12:21:30Z</dcterms:created>
  <dcterms:modified xsi:type="dcterms:W3CDTF">2020-05-14T21:54:55Z</dcterms:modified>
</cp:coreProperties>
</file>