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60" windowHeight="14060" tabRatio="878" activeTab="1"/>
  </bookViews>
  <sheets>
    <sheet name="Monitoring okt2016-sept2017" sheetId="1" r:id="rId1"/>
    <sheet name="monitoring 2017" sheetId="2" r:id="rId2"/>
  </sheets>
  <calcPr calcId="144525" concurrentCalc="0"/>
</workbook>
</file>

<file path=xl/sharedStrings.xml><?xml version="1.0" encoding="utf-8"?>
<sst xmlns="http://schemas.openxmlformats.org/spreadsheetml/2006/main" count="236">
  <si>
    <t>Monitoring 2017 t/m okt versie1</t>
  </si>
  <si>
    <t>Okt 2016 t/m Okt 2017</t>
  </si>
  <si>
    <t>Heatpumps air/water Performance Tweakers forum</t>
  </si>
  <si>
    <t>Data are owner declared 1)</t>
  </si>
  <si>
    <t xml:space="preserve">Performance for heating </t>
  </si>
  <si>
    <t>Heatmeters:</t>
  </si>
  <si>
    <t>Heat meter</t>
  </si>
  <si>
    <t>Mse</t>
  </si>
  <si>
    <t>Separate Integrated heat/flow meter with certificate</t>
  </si>
  <si>
    <t>Heat meter HP</t>
  </si>
  <si>
    <t>Mhp</t>
  </si>
  <si>
    <t>Heat metering internal heatpump</t>
  </si>
  <si>
    <t>Self made</t>
  </si>
  <si>
    <t>S</t>
  </si>
  <si>
    <t>Separate temp/flow metering with external  integrator</t>
  </si>
  <si>
    <t>Estimated</t>
  </si>
  <si>
    <t>E</t>
  </si>
  <si>
    <t>Estimations without heat meter</t>
  </si>
  <si>
    <t>start</t>
  </si>
  <si>
    <t>Totaal</t>
  </si>
  <si>
    <t>level</t>
  </si>
  <si>
    <t>Seizoen</t>
  </si>
  <si>
    <t>Okt</t>
  </si>
  <si>
    <t>Nov</t>
  </si>
  <si>
    <t>Dec</t>
  </si>
  <si>
    <t>Jan</t>
  </si>
  <si>
    <t>febr</t>
  </si>
  <si>
    <t>mrt</t>
  </si>
  <si>
    <t>april</t>
  </si>
  <si>
    <t>mei</t>
  </si>
  <si>
    <t>t/m</t>
  </si>
  <si>
    <t>sept</t>
  </si>
  <si>
    <t>dec</t>
  </si>
  <si>
    <t>Member</t>
  </si>
  <si>
    <t>Type heatpump</t>
  </si>
  <si>
    <t>Heat</t>
  </si>
  <si>
    <t>Type</t>
  </si>
  <si>
    <t>heating</t>
  </si>
  <si>
    <t>okt2016 t/m sept2017</t>
  </si>
  <si>
    <t xml:space="preserve">KNMI </t>
  </si>
  <si>
    <t>C</t>
  </si>
  <si>
    <t>KNMI</t>
  </si>
  <si>
    <t>jan t/m nov</t>
  </si>
  <si>
    <t>power</t>
  </si>
  <si>
    <t>heat</t>
  </si>
  <si>
    <t>system</t>
  </si>
  <si>
    <t>elec 5)</t>
  </si>
  <si>
    <t>SCOP</t>
  </si>
  <si>
    <t>electr</t>
  </si>
  <si>
    <t>MCOP</t>
  </si>
  <si>
    <t>kW</t>
  </si>
  <si>
    <t>meter</t>
  </si>
  <si>
    <t>4)</t>
  </si>
  <si>
    <t>kWh</t>
  </si>
  <si>
    <t>DATA HEAT AND ELECTRICITY ONLY FOR HEATING WITHOUT DHW 2)</t>
  </si>
  <si>
    <t>Tomexergie</t>
  </si>
  <si>
    <t>Elga/Toshiba</t>
  </si>
  <si>
    <t>T2=39</t>
  </si>
  <si>
    <t>Develdonk</t>
  </si>
  <si>
    <t>Ecodan</t>
  </si>
  <si>
    <t>T2=31</t>
  </si>
  <si>
    <t>Mightym</t>
  </si>
  <si>
    <t>T2=28</t>
  </si>
  <si>
    <t>Jaari</t>
  </si>
  <si>
    <t>Panasonic mono</t>
  </si>
  <si>
    <t>koevlaas2</t>
  </si>
  <si>
    <t>T2=33</t>
  </si>
  <si>
    <t>Wodan89</t>
  </si>
  <si>
    <t>T2=37</t>
  </si>
  <si>
    <t>Wodan892</t>
  </si>
  <si>
    <t>pana mono  kW</t>
  </si>
  <si>
    <t>T2=?</t>
  </si>
  <si>
    <t>Corsat</t>
  </si>
  <si>
    <t>Bram-Bos</t>
  </si>
  <si>
    <t>barteg</t>
  </si>
  <si>
    <t>Domba</t>
  </si>
  <si>
    <t>panasonic mono</t>
  </si>
  <si>
    <t>2*6</t>
  </si>
  <si>
    <t>Boerm</t>
  </si>
  <si>
    <t>Zubadan</t>
  </si>
  <si>
    <t>hajeetje</t>
  </si>
  <si>
    <t>T2=32</t>
  </si>
  <si>
    <t>mkleinman</t>
  </si>
  <si>
    <t>Elga/carrier</t>
  </si>
  <si>
    <t>T2=35</t>
  </si>
  <si>
    <t>Rol-co</t>
  </si>
  <si>
    <t>Ekowarrior</t>
  </si>
  <si>
    <t>T2=30</t>
  </si>
  <si>
    <t>Vincm</t>
  </si>
  <si>
    <t>T2=29</t>
  </si>
  <si>
    <t>hrt</t>
  </si>
  <si>
    <t>buiter</t>
  </si>
  <si>
    <t>Grolsch</t>
  </si>
  <si>
    <t>Oxelaar</t>
  </si>
  <si>
    <t>?</t>
  </si>
  <si>
    <t>T2=36</t>
  </si>
  <si>
    <t>Appie Heijn</t>
  </si>
  <si>
    <t>Hitachi</t>
  </si>
  <si>
    <t>Foxie 10</t>
  </si>
  <si>
    <t>Godfriedd</t>
  </si>
  <si>
    <t>Blauwemac</t>
  </si>
  <si>
    <t>Panasonicmono</t>
  </si>
  <si>
    <t>AUitehaag</t>
  </si>
  <si>
    <t>Cris_82</t>
  </si>
  <si>
    <t>Loriaduo</t>
  </si>
  <si>
    <t>Gemiddelde COP for heating:</t>
  </si>
  <si>
    <t>DATA FOR  HEATING AND DHW TOGETHER</t>
  </si>
  <si>
    <t xml:space="preserve">DATA FOR COMBI  HEATING AND DHW </t>
  </si>
  <si>
    <t>Kanaaldijk</t>
  </si>
  <si>
    <t>T2=38</t>
  </si>
  <si>
    <t>hannibal2206</t>
  </si>
  <si>
    <t>Stoofie</t>
  </si>
  <si>
    <t>mgroen81</t>
  </si>
  <si>
    <t>DATA ONLY DHW</t>
  </si>
  <si>
    <t>Koevlaas2</t>
  </si>
  <si>
    <t>Totaal incl DHW</t>
  </si>
  <si>
    <t xml:space="preserve"> </t>
  </si>
  <si>
    <t>Natural gas reduction (eff. HR boiler 0,9)</t>
  </si>
  <si>
    <t>m3</t>
  </si>
  <si>
    <t>Reduction CO2</t>
  </si>
  <si>
    <t>kg</t>
  </si>
  <si>
    <t>(als elektriciteit 100% duurzaam is.)</t>
  </si>
  <si>
    <t xml:space="preserve">Reduction CO2 </t>
  </si>
  <si>
    <t>1) Dit zijn echte praktijk gegevens opgegeven door de eigenaar van de warmtepomp! (Niet door leverancier)</t>
  </si>
  <si>
    <t>1) Dit zijn echte praktijk gegevens opgegeven door de eigenaar van</t>
  </si>
  <si>
    <t>Deze datatabel is bedoeld om WP's met elkaar te vergelijken, om het proces te verbeteren, dus de oorzaak van verschillen op het forum te bespreken.</t>
  </si>
  <si>
    <t>de warmtepomp(Niet door de leveranciers)</t>
  </si>
  <si>
    <t xml:space="preserve">De COP waarden hangen mede af van de relatie tussen  woning en afgiftesysteem, instellingen,  regeling en vakkundige installatie.  </t>
  </si>
  <si>
    <t>Deze datatabel is bedoeld om WP's met elkaar te vergelijken, en om het</t>
  </si>
  <si>
    <t>2) DHW = Domestic Hot Water</t>
  </si>
  <si>
    <t xml:space="preserve">om het proces te verbeteren, dus de oorzaak van verschillen </t>
  </si>
  <si>
    <t>3) MCOP = gemiddelde maand Coeff  Of Performance= Geleverde warmte/ toegevoerde elektriciteit</t>
  </si>
  <si>
    <t>op het forum te bespreken</t>
  </si>
  <si>
    <t>4) Afgifte systeem gemiddelde aanvoertemperatuur  Ta: Aanvoer temp bij 2C buiten b.v. 35C dan T2=35</t>
  </si>
  <si>
    <t xml:space="preserve">De COP waarden hangen mede af van de relatie tussen  woning en </t>
  </si>
  <si>
    <t>5) Elektriciteit warmtepomp inclusief hulpenergie en CV pomp</t>
  </si>
  <si>
    <t xml:space="preserve"> afgiftesysteem, instellingen,  regeling en vakkundige installatie. </t>
  </si>
  <si>
    <t>2) DHW=Domestic Hot Water</t>
  </si>
  <si>
    <t>3) MCOP = gemiddelde maand COP</t>
  </si>
  <si>
    <t>4) Aanvoertemp 35C van CV system bij 2C buiten b.v. T2=35</t>
  </si>
  <si>
    <t>Elga/Toshiba asl pilot</t>
  </si>
  <si>
    <t>=deelname een heel jaar</t>
  </si>
  <si>
    <t>Me</t>
  </si>
  <si>
    <t>Heat metering extern not certificated</t>
  </si>
  <si>
    <t>jan</t>
  </si>
  <si>
    <t>maart</t>
  </si>
  <si>
    <t>mei-sept</t>
  </si>
  <si>
    <t>okt</t>
  </si>
  <si>
    <t>nov</t>
  </si>
  <si>
    <t>januari</t>
  </si>
  <si>
    <t>februari</t>
  </si>
  <si>
    <t>mei t/m sept</t>
  </si>
  <si>
    <t>mrt-18</t>
  </si>
  <si>
    <t>systeem</t>
  </si>
  <si>
    <t>jan t/m dec</t>
  </si>
  <si>
    <t>Jan t/m dec</t>
  </si>
  <si>
    <t>jan t/m decemberl</t>
  </si>
  <si>
    <t>Ta bij</t>
  </si>
  <si>
    <t>2C buiten</t>
  </si>
  <si>
    <t>TA</t>
  </si>
  <si>
    <t>COP</t>
  </si>
  <si>
    <t>mkleinman2</t>
  </si>
  <si>
    <t>Ekga ACE/R32</t>
  </si>
  <si>
    <t>n.a.</t>
  </si>
  <si>
    <t>n.a</t>
  </si>
  <si>
    <t>bbn_idp</t>
  </si>
  <si>
    <t>zubadan</t>
  </si>
  <si>
    <t>Daannn1987</t>
  </si>
  <si>
    <t>ThaDude</t>
  </si>
  <si>
    <t>Oxellaar</t>
  </si>
  <si>
    <t>Helhond</t>
  </si>
  <si>
    <t>pana R32</t>
  </si>
  <si>
    <t>Godfried</t>
  </si>
  <si>
    <t>AUijtdehaag</t>
  </si>
  <si>
    <t>Chris_82</t>
  </si>
  <si>
    <t>Zandstraat</t>
  </si>
  <si>
    <t>Daikinmono</t>
  </si>
  <si>
    <t>LangeFries</t>
  </si>
  <si>
    <t>Nibe F2120</t>
  </si>
  <si>
    <t>Zwerius</t>
  </si>
  <si>
    <t>Naalroc</t>
  </si>
  <si>
    <t>Fut41</t>
  </si>
  <si>
    <t>Nefit</t>
  </si>
  <si>
    <t>wauske</t>
  </si>
  <si>
    <t>Panasonic T-cap</t>
  </si>
  <si>
    <t>Pleio65</t>
  </si>
  <si>
    <t>Panasonic</t>
  </si>
  <si>
    <t>Marfan</t>
  </si>
  <si>
    <t>Wimhaw</t>
  </si>
  <si>
    <t>Danfossmono</t>
  </si>
  <si>
    <t>Symply_jeroen</t>
  </si>
  <si>
    <t>Panamono</t>
  </si>
  <si>
    <t>roelzadh</t>
  </si>
  <si>
    <t>Ecodan split</t>
  </si>
  <si>
    <t>Fullpower</t>
  </si>
  <si>
    <t>Panasplit</t>
  </si>
  <si>
    <t>Pokkie78</t>
  </si>
  <si>
    <t>PanaTcap H</t>
  </si>
  <si>
    <t>Copitano</t>
  </si>
  <si>
    <t>TriLithium</t>
  </si>
  <si>
    <t>Baapje327</t>
  </si>
  <si>
    <t>Panamono T-cap</t>
  </si>
  <si>
    <t>Remco45</t>
  </si>
  <si>
    <t>Ierssi</t>
  </si>
  <si>
    <t>Ep Woody</t>
  </si>
  <si>
    <t>Doek55</t>
  </si>
  <si>
    <t>arnnold</t>
  </si>
  <si>
    <t>Pana mono</t>
  </si>
  <si>
    <t>_RRM_</t>
  </si>
  <si>
    <t>Mitsu/R410A</t>
  </si>
  <si>
    <t>Thildo</t>
  </si>
  <si>
    <t>LGthermo R32</t>
  </si>
  <si>
    <t>Nickkie55</t>
  </si>
  <si>
    <t>Panamono R32</t>
  </si>
  <si>
    <t>tingbrouwer</t>
  </si>
  <si>
    <t>Altherma</t>
  </si>
  <si>
    <t>Japie.G</t>
  </si>
  <si>
    <t>Maikie18</t>
  </si>
  <si>
    <t>rykers158</t>
  </si>
  <si>
    <t>LG</t>
  </si>
  <si>
    <t>donzee</t>
  </si>
  <si>
    <t>Hiseer AS10V</t>
  </si>
  <si>
    <t>Heronimo</t>
  </si>
  <si>
    <t>Robindd</t>
  </si>
  <si>
    <t>tehfnz</t>
  </si>
  <si>
    <t>7,5</t>
  </si>
  <si>
    <t>Ecodan mono</t>
  </si>
  <si>
    <t>Enerziek</t>
  </si>
  <si>
    <t>Loria 6010</t>
  </si>
  <si>
    <t xml:space="preserve">  </t>
  </si>
  <si>
    <t>Pana WP boiler</t>
  </si>
  <si>
    <t>pleio65</t>
  </si>
  <si>
    <t>-RRM-</t>
  </si>
  <si>
    <t>lerssi</t>
  </si>
  <si>
    <t xml:space="preserve">4) Level afgifte systeem: aanvoertemp bij 2C buiten b.v. vloerverwarming 28C </t>
  </si>
  <si>
    <t>Voor Screen template:</t>
  </si>
</sst>
</file>

<file path=xl/styles.xml><?xml version="1.0" encoding="utf-8"?>
<styleSheet xmlns="http://schemas.openxmlformats.org/spreadsheetml/2006/main">
  <numFmts count="8">
    <numFmt numFmtId="176" formatCode="mmm\-yy"/>
    <numFmt numFmtId="177" formatCode="_ * #,##0_ ;_ * \-#,##0_ ;_ * &quot;-&quot;_ ;_ @_ "/>
    <numFmt numFmtId="178" formatCode="0.0"/>
    <numFmt numFmtId="179" formatCode="_ * #,##0.00_ ;_ * \-#,##0.00_ ;_ * &quot;-&quot;??_ ;_ @_ "/>
    <numFmt numFmtId="180" formatCode="0_ "/>
    <numFmt numFmtId="181" formatCode="_(&quot;$&quot;* #,##0.00_);_(&quot;$&quot;* \(#,##0.00\);_(&quot;$&quot;* &quot;-&quot;??_);_(@_)"/>
    <numFmt numFmtId="182" formatCode="_(&quot;$&quot;* #,##0_);_(&quot;$&quot;* \(#,##0\);_(&quot;$&quot;* &quot;-&quot;_);_(@_)"/>
    <numFmt numFmtId="183" formatCode="0.0_ "/>
  </numFmts>
  <fonts count="28"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2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2"/>
      <color theme="1"/>
      <name val="Calibri Bold"/>
      <charset val="134"/>
    </font>
    <font>
      <sz val="16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19" fillId="11" borderId="40" applyNumberFormat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0" borderId="39" applyNumberFormat="0" applyFont="0" applyAlignment="0" applyProtection="0">
      <alignment vertical="center"/>
    </xf>
    <xf numFmtId="0" fontId="17" fillId="8" borderId="3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1" borderId="3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0" fillId="4" borderId="3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3" xfId="0" applyFont="1" applyBorder="1"/>
    <xf numFmtId="0" fontId="0" fillId="0" borderId="0" xfId="0" applyFill="1" applyBorder="1"/>
    <xf numFmtId="0" fontId="0" fillId="0" borderId="3" xfId="0" applyFill="1" applyBorder="1"/>
    <xf numFmtId="0" fontId="0" fillId="2" borderId="4" xfId="0" applyFill="1" applyBorder="1"/>
    <xf numFmtId="0" fontId="0" fillId="0" borderId="2" xfId="0" applyBorder="1" applyAlignment="1">
      <alignment horizontal="center"/>
    </xf>
    <xf numFmtId="0" fontId="3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3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Fill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" fontId="0" fillId="2" borderId="3" xfId="0" applyNumberFormat="1" applyFill="1" applyBorder="1"/>
    <xf numFmtId="1" fontId="0" fillId="2" borderId="0" xfId="0" applyNumberFormat="1" applyFill="1" applyBorder="1"/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0" fillId="0" borderId="3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3" xfId="0" applyNumberFormat="1" applyBorder="1"/>
    <xf numFmtId="1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4" fillId="0" borderId="8" xfId="0" applyFont="1" applyFill="1" applyBorder="1"/>
    <xf numFmtId="0" fontId="4" fillId="0" borderId="9" xfId="0" applyFont="1" applyFill="1" applyBorder="1"/>
    <xf numFmtId="2" fontId="0" fillId="2" borderId="0" xfId="0" applyNumberFormat="1" applyFill="1" applyBorder="1"/>
    <xf numFmtId="0" fontId="0" fillId="2" borderId="3" xfId="0" applyFill="1" applyBorder="1"/>
    <xf numFmtId="0" fontId="0" fillId="2" borderId="0" xfId="0" applyFill="1" applyBorder="1"/>
    <xf numFmtId="2" fontId="0" fillId="2" borderId="8" xfId="0" applyNumberFormat="1" applyFill="1" applyBorder="1"/>
    <xf numFmtId="2" fontId="0" fillId="0" borderId="0" xfId="0" applyNumberFormat="1" applyFill="1" applyBorder="1"/>
    <xf numFmtId="2" fontId="0" fillId="0" borderId="8" xfId="0" applyNumberFormat="1" applyBorder="1"/>
    <xf numFmtId="2" fontId="0" fillId="0" borderId="0" xfId="0" applyNumberFormat="1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1" fontId="0" fillId="0" borderId="11" xfId="0" applyNumberFormat="1" applyFill="1" applyBorder="1"/>
    <xf numFmtId="1" fontId="0" fillId="0" borderId="3" xfId="0" applyNumberFormat="1" applyFill="1" applyBorder="1"/>
    <xf numFmtId="1" fontId="0" fillId="0" borderId="0" xfId="0" applyNumberFormat="1" applyFill="1" applyBorder="1"/>
    <xf numFmtId="2" fontId="0" fillId="0" borderId="8" xfId="0" applyNumberFormat="1" applyFill="1" applyBorder="1"/>
    <xf numFmtId="2" fontId="0" fillId="0" borderId="8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78" fontId="0" fillId="0" borderId="14" xfId="0" applyNumberFormat="1" applyFill="1" applyBorder="1"/>
    <xf numFmtId="1" fontId="0" fillId="0" borderId="0" xfId="0" applyNumberFormat="1"/>
    <xf numFmtId="178" fontId="0" fillId="0" borderId="0" xfId="0" applyNumberFormat="1" applyFill="1" applyBorder="1"/>
    <xf numFmtId="0" fontId="5" fillId="0" borderId="0" xfId="0" applyFont="1"/>
    <xf numFmtId="2" fontId="0" fillId="0" borderId="14" xfId="0" applyNumberFormat="1" applyFill="1" applyBorder="1"/>
    <xf numFmtId="0" fontId="0" fillId="0" borderId="11" xfId="0" applyFill="1" applyBorder="1"/>
    <xf numFmtId="0" fontId="4" fillId="0" borderId="14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 applyAlignment="1">
      <alignment horizontal="center"/>
    </xf>
    <xf numFmtId="2" fontId="0" fillId="0" borderId="14" xfId="0" applyNumberFormat="1" applyBorder="1"/>
    <xf numFmtId="0" fontId="4" fillId="0" borderId="11" xfId="0" applyFont="1" applyFill="1" applyBorder="1"/>
    <xf numFmtId="0" fontId="4" fillId="0" borderId="16" xfId="0" applyFont="1" applyFill="1" applyBorder="1"/>
    <xf numFmtId="1" fontId="0" fillId="2" borderId="11" xfId="0" applyNumberFormat="1" applyFill="1" applyBorder="1"/>
    <xf numFmtId="2" fontId="0" fillId="2" borderId="14" xfId="0" applyNumberFormat="1" applyFill="1" applyBorder="1"/>
    <xf numFmtId="1" fontId="0" fillId="0" borderId="11" xfId="0" applyNumberFormat="1" applyBorder="1"/>
    <xf numFmtId="2" fontId="4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0" xfId="0" applyNumberForma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15" xfId="0" applyBorder="1"/>
    <xf numFmtId="0" fontId="0" fillId="0" borderId="11" xfId="0" applyBorder="1" applyAlignment="1">
      <alignment horizontal="right"/>
    </xf>
    <xf numFmtId="0" fontId="5" fillId="0" borderId="11" xfId="0" applyFont="1" applyBorder="1"/>
    <xf numFmtId="176" fontId="0" fillId="0" borderId="12" xfId="0" applyNumberFormat="1" applyBorder="1"/>
    <xf numFmtId="176" fontId="0" fillId="0" borderId="12" xfId="0" applyNumberFormat="1" applyBorder="1" applyAlignment="1">
      <alignment horizontal="center"/>
    </xf>
    <xf numFmtId="0" fontId="2" fillId="0" borderId="0" xfId="0" applyFont="1" applyFill="1" applyBorder="1"/>
    <xf numFmtId="0" fontId="0" fillId="0" borderId="17" xfId="0" applyFill="1" applyBorder="1"/>
    <xf numFmtId="0" fontId="0" fillId="0" borderId="6" xfId="0" applyFill="1" applyBorder="1"/>
    <xf numFmtId="0" fontId="0" fillId="0" borderId="16" xfId="0" applyBorder="1"/>
    <xf numFmtId="0" fontId="0" fillId="0" borderId="0" xfId="0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2" fillId="0" borderId="6" xfId="0" applyFont="1" applyFill="1" applyBorder="1"/>
    <xf numFmtId="0" fontId="0" fillId="0" borderId="19" xfId="0" applyFill="1" applyBorder="1"/>
    <xf numFmtId="1" fontId="0" fillId="0" borderId="18" xfId="0" applyNumberForma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16" xfId="0" applyFont="1" applyBorder="1"/>
    <xf numFmtId="1" fontId="0" fillId="0" borderId="20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0" borderId="21" xfId="0" applyNumberFormat="1" applyBorder="1"/>
    <xf numFmtId="1" fontId="0" fillId="0" borderId="17" xfId="0" applyNumberFormat="1" applyBorder="1"/>
    <xf numFmtId="1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0" borderId="20" xfId="0" applyNumberFormat="1" applyFill="1" applyBorder="1"/>
    <xf numFmtId="2" fontId="0" fillId="0" borderId="20" xfId="0" applyNumberFormat="1" applyFill="1" applyBorder="1"/>
    <xf numFmtId="1" fontId="0" fillId="0" borderId="22" xfId="0" applyNumberFormat="1" applyBorder="1"/>
    <xf numFmtId="1" fontId="0" fillId="2" borderId="0" xfId="0" applyNumberFormat="1" applyFill="1"/>
    <xf numFmtId="0" fontId="6" fillId="0" borderId="12" xfId="0" applyFont="1" applyBorder="1"/>
    <xf numFmtId="0" fontId="6" fillId="0" borderId="0" xfId="0" applyFont="1"/>
    <xf numFmtId="0" fontId="6" fillId="0" borderId="6" xfId="0" applyFont="1" applyBorder="1"/>
    <xf numFmtId="183" fontId="6" fillId="0" borderId="0" xfId="0" applyNumberFormat="1" applyFont="1"/>
    <xf numFmtId="2" fontId="0" fillId="0" borderId="17" xfId="0" applyNumberFormat="1" applyBorder="1"/>
    <xf numFmtId="0" fontId="0" fillId="0" borderId="23" xfId="0" applyBorder="1"/>
    <xf numFmtId="0" fontId="0" fillId="0" borderId="24" xfId="0" applyFill="1" applyBorder="1"/>
    <xf numFmtId="2" fontId="0" fillId="0" borderId="24" xfId="0" applyNumberFormat="1" applyBorder="1"/>
    <xf numFmtId="2" fontId="0" fillId="0" borderId="7" xfId="0" applyNumberFormat="1" applyBorder="1"/>
    <xf numFmtId="2" fontId="0" fillId="0" borderId="22" xfId="0" applyNumberFormat="1" applyBorder="1"/>
    <xf numFmtId="2" fontId="0" fillId="0" borderId="25" xfId="0" applyNumberFormat="1" applyBorder="1"/>
    <xf numFmtId="1" fontId="0" fillId="0" borderId="0" xfId="0" applyNumberFormat="1" applyFill="1" applyBorder="1" applyAlignment="1"/>
    <xf numFmtId="183" fontId="0" fillId="0" borderId="14" xfId="0" applyNumberFormat="1" applyBorder="1"/>
    <xf numFmtId="1" fontId="0" fillId="0" borderId="22" xfId="0" applyNumberFormat="1" applyFill="1" applyBorder="1"/>
    <xf numFmtId="1" fontId="0" fillId="0" borderId="17" xfId="0" applyNumberFormat="1" applyFill="1" applyBorder="1"/>
    <xf numFmtId="2" fontId="0" fillId="0" borderId="26" xfId="0" applyNumberFormat="1" applyFill="1" applyBorder="1"/>
    <xf numFmtId="0" fontId="0" fillId="0" borderId="22" xfId="0" applyBorder="1"/>
    <xf numFmtId="178" fontId="0" fillId="0" borderId="26" xfId="0" applyNumberFormat="1" applyFill="1" applyBorder="1"/>
    <xf numFmtId="1" fontId="0" fillId="0" borderId="14" xfId="0" applyNumberFormat="1" applyFill="1" applyBorder="1"/>
    <xf numFmtId="178" fontId="0" fillId="0" borderId="12" xfId="0" applyNumberFormat="1" applyFill="1" applyBorder="1"/>
    <xf numFmtId="2" fontId="0" fillId="0" borderId="12" xfId="0" applyNumberFormat="1" applyFill="1" applyBorder="1"/>
    <xf numFmtId="0" fontId="0" fillId="0" borderId="17" xfId="0" applyBorder="1"/>
    <xf numFmtId="2" fontId="0" fillId="0" borderId="26" xfId="0" applyNumberFormat="1" applyBorder="1"/>
    <xf numFmtId="0" fontId="0" fillId="0" borderId="0" xfId="0" applyFill="1"/>
    <xf numFmtId="1" fontId="0" fillId="0" borderId="22" xfId="0" applyNumberFormat="1" applyFill="1" applyBorder="1" applyAlignment="1"/>
    <xf numFmtId="1" fontId="0" fillId="0" borderId="10" xfId="0" applyNumberFormat="1" applyBorder="1"/>
    <xf numFmtId="1" fontId="0" fillId="0" borderId="17" xfId="0" applyNumberFormat="1" applyFill="1" applyBorder="1" applyAlignment="1"/>
    <xf numFmtId="1" fontId="0" fillId="0" borderId="16" xfId="0" applyNumberFormat="1" applyFill="1" applyBorder="1" applyAlignment="1"/>
    <xf numFmtId="0" fontId="0" fillId="0" borderId="26" xfId="0" applyFill="1" applyBorder="1"/>
    <xf numFmtId="1" fontId="0" fillId="0" borderId="17" xfId="0" applyNumberFormat="1" applyBorder="1" applyAlignment="1">
      <alignment horizontal="right"/>
    </xf>
    <xf numFmtId="1" fontId="0" fillId="0" borderId="12" xfId="0" applyNumberFormat="1" applyBorder="1"/>
    <xf numFmtId="2" fontId="0" fillId="0" borderId="13" xfId="0" applyNumberFormat="1" applyBorder="1"/>
    <xf numFmtId="1" fontId="0" fillId="0" borderId="6" xfId="0" applyNumberFormat="1" applyBorder="1"/>
    <xf numFmtId="0" fontId="0" fillId="0" borderId="15" xfId="0" applyFill="1" applyBorder="1"/>
    <xf numFmtId="2" fontId="0" fillId="0" borderId="17" xfId="0" applyNumberFormat="1" applyFill="1" applyBorder="1"/>
    <xf numFmtId="2" fontId="0" fillId="0" borderId="27" xfId="0" applyNumberFormat="1" applyFill="1" applyBorder="1"/>
    <xf numFmtId="1" fontId="0" fillId="0" borderId="16" xfId="0" applyNumberFormat="1" applyBorder="1"/>
    <xf numFmtId="2" fontId="0" fillId="0" borderId="15" xfId="0" applyNumberFormat="1" applyBorder="1"/>
    <xf numFmtId="2" fontId="0" fillId="0" borderId="4" xfId="0" applyNumberFormat="1" applyBorder="1"/>
    <xf numFmtId="0" fontId="0" fillId="0" borderId="26" xfId="0" applyBorder="1"/>
    <xf numFmtId="2" fontId="0" fillId="0" borderId="6" xfId="0" applyNumberFormat="1" applyBorder="1"/>
    <xf numFmtId="2" fontId="0" fillId="0" borderId="12" xfId="0" applyNumberFormat="1" applyBorder="1"/>
    <xf numFmtId="180" fontId="6" fillId="0" borderId="11" xfId="0" applyNumberFormat="1" applyFont="1" applyBorder="1"/>
    <xf numFmtId="0" fontId="6" fillId="0" borderId="22" xfId="0" applyFont="1" applyBorder="1"/>
    <xf numFmtId="0" fontId="6" fillId="0" borderId="17" xfId="0" applyFont="1" applyBorder="1"/>
    <xf numFmtId="183" fontId="6" fillId="0" borderId="17" xfId="0" applyNumberFormat="1" applyFont="1" applyBorder="1"/>
    <xf numFmtId="183" fontId="0" fillId="0" borderId="0" xfId="0" applyNumberFormat="1"/>
    <xf numFmtId="183" fontId="0" fillId="0" borderId="26" xfId="0" applyNumberFormat="1" applyBorder="1"/>
    <xf numFmtId="180" fontId="0" fillId="0" borderId="11" xfId="0" applyNumberFormat="1" applyBorder="1"/>
    <xf numFmtId="183" fontId="0" fillId="0" borderId="6" xfId="0" applyNumberFormat="1" applyBorder="1"/>
    <xf numFmtId="183" fontId="0" fillId="0" borderId="15" xfId="0" applyNumberFormat="1" applyBorder="1"/>
    <xf numFmtId="0" fontId="7" fillId="0" borderId="0" xfId="0" applyFont="1"/>
    <xf numFmtId="0" fontId="0" fillId="0" borderId="0" xfId="0" applyFont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3" xfId="0" applyNumberFormat="1" applyFill="1" applyBorder="1" applyAlignment="1"/>
    <xf numFmtId="1" fontId="0" fillId="2" borderId="18" xfId="0" applyNumberFormat="1" applyFill="1" applyBorder="1" applyAlignment="1"/>
    <xf numFmtId="1" fontId="0" fillId="2" borderId="20" xfId="0" applyNumberFormat="1" applyFill="1" applyBorder="1"/>
    <xf numFmtId="0" fontId="0" fillId="0" borderId="28" xfId="0" applyBorder="1"/>
    <xf numFmtId="0" fontId="0" fillId="2" borderId="7" xfId="0" applyFill="1" applyBorder="1"/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8" xfId="0" applyFill="1" applyBorder="1"/>
    <xf numFmtId="0" fontId="0" fillId="0" borderId="0" xfId="0" applyBorder="1" applyAlignment="1">
      <alignment horizontal="right"/>
    </xf>
    <xf numFmtId="0" fontId="2" fillId="2" borderId="30" xfId="0" applyFont="1" applyFill="1" applyBorder="1"/>
    <xf numFmtId="0" fontId="0" fillId="2" borderId="30" xfId="0" applyFill="1" applyBorder="1"/>
    <xf numFmtId="0" fontId="1" fillId="0" borderId="22" xfId="0" applyFont="1" applyBorder="1"/>
    <xf numFmtId="0" fontId="1" fillId="0" borderId="17" xfId="0" applyFont="1" applyBorder="1"/>
    <xf numFmtId="0" fontId="5" fillId="0" borderId="0" xfId="0" applyFont="1" applyAlignment="1">
      <alignment horizontal="right"/>
    </xf>
    <xf numFmtId="0" fontId="0" fillId="0" borderId="27" xfId="0" applyFill="1" applyBorder="1"/>
    <xf numFmtId="178" fontId="1" fillId="0" borderId="26" xfId="0" applyNumberFormat="1" applyFont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1" fontId="0" fillId="2" borderId="18" xfId="0" applyNumberFormat="1" applyFill="1" applyBorder="1"/>
    <xf numFmtId="2" fontId="0" fillId="2" borderId="30" xfId="0" applyNumberFormat="1" applyFill="1" applyBorder="1"/>
    <xf numFmtId="0" fontId="0" fillId="2" borderId="0" xfId="0" applyFill="1"/>
    <xf numFmtId="0" fontId="0" fillId="0" borderId="31" xfId="0" applyBorder="1"/>
    <xf numFmtId="0" fontId="5" fillId="0" borderId="32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/>
    <xf numFmtId="1" fontId="0" fillId="0" borderId="32" xfId="0" applyNumberFormat="1" applyBorder="1"/>
    <xf numFmtId="1" fontId="0" fillId="0" borderId="14" xfId="0" applyNumberFormat="1" applyBorder="1"/>
    <xf numFmtId="1" fontId="0" fillId="0" borderId="34" xfId="0" applyNumberFormat="1" applyFill="1" applyBorder="1" applyAlignment="1"/>
    <xf numFmtId="0" fontId="0" fillId="0" borderId="33" xfId="0" applyBorder="1"/>
    <xf numFmtId="1" fontId="0" fillId="0" borderId="11" xfId="0" applyNumberFormat="1" applyBorder="1" applyAlignment="1">
      <alignment horizontal="right"/>
    </xf>
    <xf numFmtId="1" fontId="0" fillId="0" borderId="22" xfId="0" applyNumberFormat="1" applyBorder="1" applyAlignment="1">
      <alignment horizontal="right"/>
    </xf>
    <xf numFmtId="0" fontId="1" fillId="0" borderId="0" xfId="0" applyFont="1" applyBorder="1"/>
    <xf numFmtId="2" fontId="5" fillId="0" borderId="0" xfId="0" applyNumberFormat="1" applyFont="1" applyBorder="1"/>
    <xf numFmtId="0" fontId="0" fillId="0" borderId="0" xfId="0" applyBorder="1" applyAlignment="1" quotePrefix="1">
      <alignment horizontal="center"/>
    </xf>
    <xf numFmtId="0" fontId="0" fillId="0" borderId="0" xfId="0" quotePrefix="1"/>
    <xf numFmtId="0" fontId="0" fillId="0" borderId="3" xfId="0" applyFill="1" applyBorder="1" quotePrefix="1"/>
    <xf numFmtId="0" fontId="0" fillId="0" borderId="11" xfId="0" applyBorder="1" quotePrefix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altLang="en-US"/>
              <a:t>COP totaal </a:t>
            </a:r>
            <a:endParaRPr lang="nl-NL" altLang="en-US"/>
          </a:p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altLang="en-US"/>
              <a:t>2020</a:t>
            </a:r>
            <a:endParaRPr lang="nl-NL" altLang="en-US"/>
          </a:p>
        </c:rich>
      </c:tx>
      <c:layout>
        <c:manualLayout>
          <c:xMode val="edge"/>
          <c:yMode val="edge"/>
          <c:x val="0.450725839900456"/>
          <c:y val="0.059864346800353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68809622563252"/>
          <c:y val="0.030533656394029"/>
          <c:w val="0.850982811811371"/>
          <c:h val="0.690700297344407"/>
        </c:manualLayout>
      </c:layout>
      <c:scatterChart>
        <c:scatterStyle val="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'monitoring 2017'!$AT$20:$AT$71</c:f>
              <c:numCache>
                <c:formatCode>General</c:formatCode>
                <c:ptCount val="52"/>
                <c:pt idx="0">
                  <c:v>37</c:v>
                </c:pt>
                <c:pt idx="3">
                  <c:v>28</c:v>
                </c:pt>
                <c:pt idx="4">
                  <c:v>30</c:v>
                </c:pt>
                <c:pt idx="5">
                  <c:v>28</c:v>
                </c:pt>
                <c:pt idx="6">
                  <c:v>31</c:v>
                </c:pt>
                <c:pt idx="7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29</c:v>
                </c:pt>
                <c:pt idx="12">
                  <c:v>29</c:v>
                </c:pt>
                <c:pt idx="13">
                  <c:v>32</c:v>
                </c:pt>
                <c:pt idx="16">
                  <c:v>30</c:v>
                </c:pt>
                <c:pt idx="18">
                  <c:v>28</c:v>
                </c:pt>
                <c:pt idx="19">
                  <c:v>33</c:v>
                </c:pt>
                <c:pt idx="21">
                  <c:v>34</c:v>
                </c:pt>
                <c:pt idx="23">
                  <c:v>28</c:v>
                </c:pt>
                <c:pt idx="24">
                  <c:v>35</c:v>
                </c:pt>
                <c:pt idx="25">
                  <c:v>32</c:v>
                </c:pt>
                <c:pt idx="26">
                  <c:v>38</c:v>
                </c:pt>
                <c:pt idx="27">
                  <c:v>30</c:v>
                </c:pt>
                <c:pt idx="28">
                  <c:v>33</c:v>
                </c:pt>
                <c:pt idx="32">
                  <c:v>36</c:v>
                </c:pt>
                <c:pt idx="33">
                  <c:v>32</c:v>
                </c:pt>
                <c:pt idx="34">
                  <c:v>30</c:v>
                </c:pt>
                <c:pt idx="35">
                  <c:v>32</c:v>
                </c:pt>
                <c:pt idx="36">
                  <c:v>35</c:v>
                </c:pt>
                <c:pt idx="37">
                  <c:v>33</c:v>
                </c:pt>
                <c:pt idx="40">
                  <c:v>30</c:v>
                </c:pt>
                <c:pt idx="41">
                  <c:v>30</c:v>
                </c:pt>
                <c:pt idx="42">
                  <c:v>31</c:v>
                </c:pt>
                <c:pt idx="43">
                  <c:v>33</c:v>
                </c:pt>
                <c:pt idx="45">
                  <c:v>32</c:v>
                </c:pt>
                <c:pt idx="46">
                  <c:v>30</c:v>
                </c:pt>
                <c:pt idx="48">
                  <c:v>38</c:v>
                </c:pt>
                <c:pt idx="49">
                  <c:v>32</c:v>
                </c:pt>
                <c:pt idx="50">
                  <c:v>40</c:v>
                </c:pt>
                <c:pt idx="51">
                  <c:v>31</c:v>
                </c:pt>
              </c:numCache>
            </c:numRef>
          </c:xVal>
          <c:yVal>
            <c:numRef>
              <c:f>'monitoring 2017'!$AU$20:$AU$71</c:f>
              <c:numCache>
                <c:formatCode>0.0</c:formatCode>
                <c:ptCount val="52"/>
                <c:pt idx="0">
                  <c:v>4.13620743517651</c:v>
                </c:pt>
                <c:pt idx="3">
                  <c:v>5.67563372995344</c:v>
                </c:pt>
                <c:pt idx="4">
                  <c:v>4.11338912986862</c:v>
                </c:pt>
                <c:pt idx="5">
                  <c:v>4.40919811320755</c:v>
                </c:pt>
                <c:pt idx="6">
                  <c:v>4.3140243902439</c:v>
                </c:pt>
                <c:pt idx="7">
                  <c:v>5.16713043944936</c:v>
                </c:pt>
                <c:pt idx="9">
                  <c:v>4.06407766990291</c:v>
                </c:pt>
                <c:pt idx="10">
                  <c:v>4.25331369661267</c:v>
                </c:pt>
                <c:pt idx="11">
                  <c:v>4.27317857212039</c:v>
                </c:pt>
                <c:pt idx="12">
                  <c:v>4.65237603305785</c:v>
                </c:pt>
                <c:pt idx="13">
                  <c:v>4.545013239188</c:v>
                </c:pt>
                <c:pt idx="16">
                  <c:v>5.0878958870392</c:v>
                </c:pt>
                <c:pt idx="18">
                  <c:v>4.36938140879475</c:v>
                </c:pt>
                <c:pt idx="19">
                  <c:v>4.80224719101124</c:v>
                </c:pt>
                <c:pt idx="21">
                  <c:v>4.91803278688525</c:v>
                </c:pt>
                <c:pt idx="23">
                  <c:v>4.37913340935006</c:v>
                </c:pt>
                <c:pt idx="24">
                  <c:v>4.21054469273743</c:v>
                </c:pt>
                <c:pt idx="25">
                  <c:v>4.59528392685274</c:v>
                </c:pt>
                <c:pt idx="26">
                  <c:v>3.95693779904306</c:v>
                </c:pt>
                <c:pt idx="27">
                  <c:v>4.26720319943292</c:v>
                </c:pt>
                <c:pt idx="28">
                  <c:v>4.41031125615944</c:v>
                </c:pt>
                <c:pt idx="32">
                  <c:v>3.89667163437655</c:v>
                </c:pt>
                <c:pt idx="33">
                  <c:v>4.65467082438573</c:v>
                </c:pt>
                <c:pt idx="34">
                  <c:v>4.03197674418605</c:v>
                </c:pt>
                <c:pt idx="35">
                  <c:v>4.42904019688269</c:v>
                </c:pt>
                <c:pt idx="36">
                  <c:v>6.11088483855935</c:v>
                </c:pt>
                <c:pt idx="37">
                  <c:v>4.49239417989418</c:v>
                </c:pt>
                <c:pt idx="40">
                  <c:v>5.19646365422397</c:v>
                </c:pt>
                <c:pt idx="41">
                  <c:v>4.97390272835113</c:v>
                </c:pt>
                <c:pt idx="42">
                  <c:v>4.21724137931034</c:v>
                </c:pt>
                <c:pt idx="43">
                  <c:v>3.80251694094869</c:v>
                </c:pt>
                <c:pt idx="45">
                  <c:v>4.05350686912509</c:v>
                </c:pt>
                <c:pt idx="46">
                  <c:v>4.39335476956056</c:v>
                </c:pt>
                <c:pt idx="48">
                  <c:v>3.56656534954407</c:v>
                </c:pt>
                <c:pt idx="49">
                  <c:v>4.39330543933054</c:v>
                </c:pt>
                <c:pt idx="50">
                  <c:v>3.98065296251511</c:v>
                </c:pt>
                <c:pt idx="51">
                  <c:v>4.43818181818182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82049"/>
        <c:axId val="135806278"/>
      </c:scatterChart>
      <c:valAx>
        <c:axId val="261182049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5806278"/>
        <c:crosses val="autoZero"/>
        <c:crossBetween val="midCat"/>
        <c:majorUnit val="1"/>
      </c:valAx>
      <c:valAx>
        <c:axId val="13580627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6118204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86</xdr:col>
      <xdr:colOff>275590</xdr:colOff>
      <xdr:row>33</xdr:row>
      <xdr:rowOff>137795</xdr:rowOff>
    </xdr:from>
    <xdr:to>
      <xdr:col>89</xdr:col>
      <xdr:colOff>140125</xdr:colOff>
      <xdr:row>37</xdr:row>
      <xdr:rowOff>130389</xdr:rowOff>
    </xdr:to>
    <xdr:sp>
      <xdr:nvSpPr>
        <xdr:cNvPr id="2" name="Pijl links 1"/>
        <xdr:cNvSpPr/>
      </xdr:nvSpPr>
      <xdr:spPr>
        <a:xfrm>
          <a:off x="49691925" y="6731000"/>
          <a:ext cx="1502410" cy="78486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800"/>
            <a:t>Radiatoren</a:t>
          </a:r>
          <a:endParaRPr lang="nl-NL" sz="1800"/>
        </a:p>
      </xdr:txBody>
    </xdr:sp>
    <xdr:clientData/>
  </xdr:twoCellAnchor>
  <xdr:twoCellAnchor>
    <xdr:from>
      <xdr:col>77</xdr:col>
      <xdr:colOff>107950</xdr:colOff>
      <xdr:row>33</xdr:row>
      <xdr:rowOff>153035</xdr:rowOff>
    </xdr:from>
    <xdr:to>
      <xdr:col>81</xdr:col>
      <xdr:colOff>14816</xdr:colOff>
      <xdr:row>37</xdr:row>
      <xdr:rowOff>194226</xdr:rowOff>
    </xdr:to>
    <xdr:sp>
      <xdr:nvSpPr>
        <xdr:cNvPr id="3" name="Pijl rechts 2"/>
        <xdr:cNvSpPr/>
      </xdr:nvSpPr>
      <xdr:spPr>
        <a:xfrm>
          <a:off x="44609385" y="6746240"/>
          <a:ext cx="2091055" cy="83312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800"/>
            <a:t>Vloerverwarming</a:t>
          </a:r>
          <a:endParaRPr lang="nl-NL" sz="1800"/>
        </a:p>
      </xdr:txBody>
    </xdr:sp>
    <xdr:clientData/>
  </xdr:twoCellAnchor>
  <xdr:twoCellAnchor>
    <xdr:from>
      <xdr:col>49</xdr:col>
      <xdr:colOff>305435</xdr:colOff>
      <xdr:row>17</xdr:row>
      <xdr:rowOff>61595</xdr:rowOff>
    </xdr:from>
    <xdr:to>
      <xdr:col>63</xdr:col>
      <xdr:colOff>255905</xdr:colOff>
      <xdr:row>50</xdr:row>
      <xdr:rowOff>30480</xdr:rowOff>
    </xdr:to>
    <xdr:graphicFrame>
      <xdr:nvGraphicFramePr>
        <xdr:cNvPr id="5" name="Chart 4"/>
        <xdr:cNvGraphicFramePr/>
      </xdr:nvGraphicFramePr>
      <xdr:xfrm>
        <a:off x="29516070" y="3500120"/>
        <a:ext cx="7595870" cy="64916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532765</xdr:colOff>
      <xdr:row>42</xdr:row>
      <xdr:rowOff>167005</xdr:rowOff>
    </xdr:from>
    <xdr:to>
      <xdr:col>59</xdr:col>
      <xdr:colOff>501015</xdr:colOff>
      <xdr:row>46</xdr:row>
      <xdr:rowOff>43815</xdr:rowOff>
    </xdr:to>
    <xdr:sp>
      <xdr:nvSpPr>
        <xdr:cNvPr id="7" name="Text Box 6"/>
        <xdr:cNvSpPr txBox="1"/>
      </xdr:nvSpPr>
      <xdr:spPr>
        <a:xfrm>
          <a:off x="31381700" y="8543290"/>
          <a:ext cx="3790950" cy="669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nl-NL" altLang="en-US" sz="1400"/>
            <a:t>Aanvoer temperatuur CV bij Tb=2C</a:t>
          </a:r>
          <a:endParaRPr lang="nl-NL" altLang="en-US" sz="1400"/>
        </a:p>
        <a:p>
          <a:pPr algn="l"/>
          <a:r>
            <a:rPr lang="nl-NL" altLang="en-US" sz="1400"/>
            <a:t>nodig om de woning op temperatuur te houden.</a:t>
          </a:r>
          <a:endParaRPr lang="nl-NL" altLang="en-US" sz="14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0.379050279329609</cdr:x>
      <cdr:y>0.913257965056526</cdr:y>
    </cdr:from>
    <cdr:to>
      <cdr:x>0.746787709497207</cdr:x>
      <cdr:y>0.98108941418294</cdr:y>
    </cdr:to>
    <cdr:sp>
      <cdr:nvSpPr>
        <cdr:cNvPr id="2" name="Rectangles 1"/>
        <cdr:cNvSpPr/>
      </cdr:nvSpPr>
      <cdr:spPr xmlns:a="http://schemas.openxmlformats.org/drawingml/2006/main">
        <a:xfrm xmlns:a="http://schemas.openxmlformats.org/drawingml/2006/main">
          <a:off x="1723390" y="2821305"/>
          <a:ext cx="1671955" cy="2095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p>
          <a:endParaRPr lang="en-US"/>
        </a:p>
      </cdr:txBody>
    </cdr:sp>
  </cdr:relSizeAnchor>
  <cdr:relSizeAnchor xmlns:cdr="http://schemas.openxmlformats.org/drawingml/2006/chartDrawing">
    <cdr:from>
      <cdr:x>0.339161772557395</cdr:x>
      <cdr:y>0.865954439188822</cdr:y>
    </cdr:from>
    <cdr:to>
      <cdr:x>0.733715963694608</cdr:x>
      <cdr:y>0.965595665542377</cdr:y>
    </cdr:to>
    <cdr:sp>
      <cdr:nvSpPr>
        <cdr:cNvPr id="3" name="Rectangles 2"/>
        <cdr:cNvSpPr/>
      </cdr:nvSpPr>
      <cdr:spPr xmlns:a="http://schemas.openxmlformats.org/drawingml/2006/main">
        <a:xfrm xmlns:a="http://schemas.openxmlformats.org/drawingml/2006/main">
          <a:off x="1613535" y="3371321"/>
          <a:ext cx="1877060" cy="387922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p>
          <a:endParaRPr lang="en-US"/>
        </a:p>
      </cdr:txBody>
    </cdr:sp>
  </cdr:relSizeAnchor>
  <cdr:relSizeAnchor xmlns:cdr="http://schemas.openxmlformats.org/drawingml/2006/chartDrawing">
    <cdr:from>
      <cdr:x>0.375734116390817</cdr:x>
      <cdr:y>0.749662032150196</cdr:y>
    </cdr:from>
    <cdr:to>
      <cdr:x>0.918579818473038</cdr:x>
      <cdr:y>0.863817283291748</cdr:y>
    </cdr:to>
    <cdr:sp>
      <cdr:nvSpPr>
        <cdr:cNvPr id="4" name="Rectangles 3"/>
        <cdr:cNvSpPr/>
      </cdr:nvSpPr>
      <cdr:spPr xmlns:a="http://schemas.openxmlformats.org/drawingml/2006/main">
        <a:xfrm xmlns:a="http://schemas.openxmlformats.org/drawingml/2006/main">
          <a:off x="1787525" y="2918573"/>
          <a:ext cx="2582545" cy="444428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p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Z135"/>
  <sheetViews>
    <sheetView zoomScale="70" zoomScaleNormal="70" workbookViewId="0">
      <selection activeCell="AA14" sqref="AA14"/>
    </sheetView>
  </sheetViews>
  <sheetFormatPr defaultColWidth="9" defaultRowHeight="15.6"/>
  <cols>
    <col min="2" max="2" width="13.3333333333333" customWidth="1"/>
    <col min="3" max="3" width="15.1666666666667" customWidth="1"/>
    <col min="4" max="4" width="6.5" customWidth="1"/>
    <col min="5" max="5" width="6.16666666666667" customWidth="1"/>
    <col min="6" max="6" width="7" customWidth="1"/>
    <col min="7" max="7" width="7.5" customWidth="1"/>
    <col min="8" max="8" width="8.33333333333333" customWidth="1"/>
    <col min="9" max="9" width="5.66666666666667" customWidth="1"/>
    <col min="10" max="10" width="6.16666666666667" customWidth="1"/>
    <col min="11" max="11" width="6.66666666666667" customWidth="1"/>
    <col min="12" max="12" width="6.33333333333333" customWidth="1"/>
    <col min="13" max="13" width="7.5" customWidth="1"/>
    <col min="14" max="14" width="7" customWidth="1"/>
    <col min="15" max="15" width="6.5" customWidth="1"/>
    <col min="16" max="16" width="7.5" customWidth="1"/>
    <col min="17" max="17" width="6.66666666666667" customWidth="1"/>
    <col min="18" max="19" width="6.83333333333333" customWidth="1"/>
    <col min="20" max="20" width="4.5" customWidth="1"/>
    <col min="21" max="21" width="12.6666666666667" customWidth="1"/>
    <col min="22" max="22" width="14.6666666666667" customWidth="1"/>
    <col min="23" max="23" width="4.5" customWidth="1"/>
    <col min="24" max="24" width="6.83333333333333" customWidth="1"/>
    <col min="25" max="25" width="6.16666666666667" customWidth="1"/>
    <col min="26" max="26" width="7.33333333333333" customWidth="1"/>
    <col min="27" max="27" width="7.5" customWidth="1"/>
    <col min="28" max="28" width="6.16666666666667" customWidth="1"/>
    <col min="29" max="29" width="6.5" customWidth="1"/>
    <col min="30" max="30" width="6" customWidth="1"/>
    <col min="31" max="31" width="5.83333333333333" customWidth="1"/>
    <col min="32" max="32" width="6.83333333333333" customWidth="1"/>
    <col min="33" max="33" width="6.16666666666667" customWidth="1"/>
    <col min="34" max="34" width="5.83333333333333" customWidth="1"/>
    <col min="35" max="35" width="6" customWidth="1"/>
    <col min="36" max="36" width="7.16666666666667" customWidth="1"/>
    <col min="37" max="37" width="5.66666666666667" customWidth="1"/>
    <col min="38" max="38" width="5.83333333333333" customWidth="1"/>
    <col min="39" max="39" width="7" customWidth="1"/>
    <col min="40" max="40" width="5.83333333333333" customWidth="1"/>
    <col min="41" max="41" width="6.16666666666667" customWidth="1"/>
    <col min="42" max="42" width="6.33333333333333" customWidth="1"/>
    <col min="43" max="43" width="6" customWidth="1"/>
    <col min="44" max="44" width="5.83333333333333" customWidth="1"/>
    <col min="45" max="45" width="6.5" customWidth="1"/>
    <col min="46" max="46" width="6.33333333333333" customWidth="1"/>
    <col min="47" max="47" width="6.66666666666667" customWidth="1"/>
    <col min="48" max="48" width="6" customWidth="1"/>
    <col min="49" max="49" width="7" customWidth="1"/>
    <col min="50" max="50" width="6.66666666666667" customWidth="1"/>
    <col min="51" max="51" width="6.33333333333333" customWidth="1"/>
    <col min="52" max="52" width="5.83333333333333" customWidth="1"/>
  </cols>
  <sheetData>
    <row r="2" spans="21:21">
      <c r="U2" t="s">
        <v>0</v>
      </c>
    </row>
    <row r="3" ht="20.4" spans="3:21">
      <c r="C3" t="s">
        <v>1</v>
      </c>
      <c r="U3" s="1" t="s">
        <v>2</v>
      </c>
    </row>
    <row r="4" ht="20.4" spans="3:21">
      <c r="C4" s="1" t="s">
        <v>2</v>
      </c>
      <c r="U4" s="169" t="s">
        <v>3</v>
      </c>
    </row>
    <row r="5" ht="20.4" spans="3:21">
      <c r="C5" s="169" t="s">
        <v>3</v>
      </c>
      <c r="M5" s="196" t="s">
        <v>4</v>
      </c>
      <c r="N5" s="197"/>
      <c r="O5" s="197"/>
      <c r="P5" s="197"/>
      <c r="Q5" s="200">
        <f>$I$43</f>
        <v>4.26136185345955</v>
      </c>
      <c r="U5" t="s">
        <v>5</v>
      </c>
    </row>
    <row r="6" spans="3:22">
      <c r="C6" s="170" t="s">
        <v>6</v>
      </c>
      <c r="D6" t="s">
        <v>7</v>
      </c>
      <c r="E6" t="s">
        <v>8</v>
      </c>
      <c r="U6" t="s">
        <v>7</v>
      </c>
      <c r="V6" t="s">
        <v>8</v>
      </c>
    </row>
    <row r="7" spans="3:22">
      <c r="C7" s="170" t="s">
        <v>9</v>
      </c>
      <c r="D7" t="s">
        <v>10</v>
      </c>
      <c r="E7" t="s">
        <v>11</v>
      </c>
      <c r="U7" t="s">
        <v>10</v>
      </c>
      <c r="V7" t="s">
        <v>11</v>
      </c>
    </row>
    <row r="8" spans="3:22">
      <c r="C8" s="170" t="s">
        <v>12</v>
      </c>
      <c r="D8" t="s">
        <v>13</v>
      </c>
      <c r="E8" t="s">
        <v>14</v>
      </c>
      <c r="U8" t="s">
        <v>13</v>
      </c>
      <c r="V8" t="s">
        <v>14</v>
      </c>
    </row>
    <row r="9" ht="20.4" spans="3:22">
      <c r="C9" s="170" t="s">
        <v>15</v>
      </c>
      <c r="D9" t="s">
        <v>16</v>
      </c>
      <c r="E9" t="s">
        <v>17</v>
      </c>
      <c r="J9" s="1"/>
      <c r="U9" t="s">
        <v>16</v>
      </c>
      <c r="V9" t="s">
        <v>17</v>
      </c>
    </row>
    <row r="10" ht="20.4" spans="3:11">
      <c r="C10" s="170"/>
      <c r="K10" s="1" t="s">
        <v>18</v>
      </c>
    </row>
    <row r="11" ht="16.35" spans="8:51">
      <c r="H11">
        <v>2016</v>
      </c>
      <c r="K11">
        <v>2016</v>
      </c>
      <c r="N11">
        <v>2016</v>
      </c>
      <c r="Q11">
        <v>2016</v>
      </c>
      <c r="AA11" t="s">
        <v>19</v>
      </c>
      <c r="AD11">
        <v>2017</v>
      </c>
      <c r="AG11">
        <v>2017</v>
      </c>
      <c r="AJ11">
        <v>2017</v>
      </c>
      <c r="AM11">
        <v>2017</v>
      </c>
      <c r="AP11">
        <v>2017</v>
      </c>
      <c r="AS11">
        <v>2017</v>
      </c>
      <c r="AV11">
        <v>2017</v>
      </c>
      <c r="AY11">
        <v>2017</v>
      </c>
    </row>
    <row r="12" spans="2:52">
      <c r="B12" s="2"/>
      <c r="C12" s="3"/>
      <c r="D12" s="3"/>
      <c r="E12" s="3"/>
      <c r="F12" s="3" t="s">
        <v>20</v>
      </c>
      <c r="G12" s="174"/>
      <c r="H12" s="175" t="s">
        <v>21</v>
      </c>
      <c r="I12" s="186"/>
      <c r="J12" s="60"/>
      <c r="K12" s="60" t="s">
        <v>22</v>
      </c>
      <c r="L12" s="61"/>
      <c r="M12" s="60"/>
      <c r="N12" s="60" t="s">
        <v>23</v>
      </c>
      <c r="O12" s="60"/>
      <c r="P12" s="52"/>
      <c r="Q12" s="60" t="s">
        <v>24</v>
      </c>
      <c r="R12" s="61"/>
      <c r="S12" s="60"/>
      <c r="U12" s="2"/>
      <c r="V12" s="3"/>
      <c r="W12" s="3"/>
      <c r="X12" s="3"/>
      <c r="Y12" s="3" t="s">
        <v>20</v>
      </c>
      <c r="Z12" s="201"/>
      <c r="AA12" s="175">
        <v>2017</v>
      </c>
      <c r="AB12" s="202"/>
      <c r="AC12" s="60"/>
      <c r="AD12" s="60" t="s">
        <v>25</v>
      </c>
      <c r="AE12" s="60"/>
      <c r="AF12" s="219"/>
      <c r="AG12" s="60" t="s">
        <v>26</v>
      </c>
      <c r="AH12" s="61"/>
      <c r="AI12" s="52"/>
      <c r="AJ12" s="60" t="s">
        <v>27</v>
      </c>
      <c r="AK12" s="61"/>
      <c r="AL12" s="52"/>
      <c r="AM12" s="60" t="s">
        <v>28</v>
      </c>
      <c r="AN12" s="61"/>
      <c r="AO12" s="52" t="s">
        <v>29</v>
      </c>
      <c r="AP12" s="60" t="s">
        <v>30</v>
      </c>
      <c r="AQ12" s="61" t="s">
        <v>31</v>
      </c>
      <c r="AR12" s="52"/>
      <c r="AS12" s="60"/>
      <c r="AT12" s="61"/>
      <c r="AU12" s="52"/>
      <c r="AV12" s="60"/>
      <c r="AW12" s="61"/>
      <c r="AX12" s="52"/>
      <c r="AY12" s="60" t="s">
        <v>32</v>
      </c>
      <c r="AZ12" s="61"/>
    </row>
    <row r="13" spans="2:52">
      <c r="B13" s="4" t="s">
        <v>33</v>
      </c>
      <c r="C13" s="5" t="s">
        <v>34</v>
      </c>
      <c r="D13" s="12" t="s">
        <v>35</v>
      </c>
      <c r="E13" s="12" t="s">
        <v>36</v>
      </c>
      <c r="F13" s="5" t="s">
        <v>37</v>
      </c>
      <c r="G13" s="176" t="s">
        <v>38</v>
      </c>
      <c r="H13" s="5"/>
      <c r="I13" s="187"/>
      <c r="J13" s="80" t="s">
        <v>39</v>
      </c>
      <c r="K13" s="81">
        <v>9.9</v>
      </c>
      <c r="L13" s="87" t="s">
        <v>40</v>
      </c>
      <c r="M13" s="80" t="s">
        <v>41</v>
      </c>
      <c r="N13" s="198">
        <v>5.4</v>
      </c>
      <c r="O13" s="80" t="s">
        <v>40</v>
      </c>
      <c r="P13" s="82" t="s">
        <v>41</v>
      </c>
      <c r="Q13" s="81">
        <v>4.7</v>
      </c>
      <c r="R13" s="87" t="s">
        <v>40</v>
      </c>
      <c r="S13" s="80"/>
      <c r="U13" s="4" t="s">
        <v>33</v>
      </c>
      <c r="V13" s="5" t="s">
        <v>34</v>
      </c>
      <c r="W13" s="12" t="s">
        <v>35</v>
      </c>
      <c r="X13" s="12" t="s">
        <v>36</v>
      </c>
      <c r="Y13" s="5" t="s">
        <v>37</v>
      </c>
      <c r="Z13" s="203" t="s">
        <v>42</v>
      </c>
      <c r="AA13" s="204" t="s">
        <v>31</v>
      </c>
      <c r="AB13" s="205"/>
      <c r="AC13" s="80" t="s">
        <v>41</v>
      </c>
      <c r="AD13" s="81">
        <v>1.6</v>
      </c>
      <c r="AE13" s="80" t="s">
        <v>40</v>
      </c>
      <c r="AF13" s="220" t="s">
        <v>41</v>
      </c>
      <c r="AG13" s="81">
        <v>5.1</v>
      </c>
      <c r="AH13" s="87" t="s">
        <v>40</v>
      </c>
      <c r="AI13" s="82" t="s">
        <v>41</v>
      </c>
      <c r="AJ13" s="81">
        <v>8.6</v>
      </c>
      <c r="AK13" s="87" t="s">
        <v>40</v>
      </c>
      <c r="AL13" s="82" t="s">
        <v>41</v>
      </c>
      <c r="AM13" s="81">
        <v>8.7</v>
      </c>
      <c r="AN13" s="87" t="s">
        <v>40</v>
      </c>
      <c r="AO13" s="82" t="s">
        <v>41</v>
      </c>
      <c r="AP13" s="81"/>
      <c r="AQ13" s="87" t="s">
        <v>40</v>
      </c>
      <c r="AR13" s="82"/>
      <c r="AS13" s="81"/>
      <c r="AT13" s="87"/>
      <c r="AU13" s="82"/>
      <c r="AV13" s="81"/>
      <c r="AW13" s="87"/>
      <c r="AX13" s="82" t="s">
        <v>41</v>
      </c>
      <c r="AY13" s="81"/>
      <c r="AZ13" s="87" t="s">
        <v>40</v>
      </c>
    </row>
    <row r="14" spans="2:52">
      <c r="B14" s="4"/>
      <c r="C14" s="5"/>
      <c r="D14" s="12" t="s">
        <v>43</v>
      </c>
      <c r="E14" s="12" t="s">
        <v>44</v>
      </c>
      <c r="F14" s="12" t="s">
        <v>45</v>
      </c>
      <c r="G14" s="177" t="s">
        <v>46</v>
      </c>
      <c r="H14" s="12" t="s">
        <v>44</v>
      </c>
      <c r="I14" s="42" t="s">
        <v>47</v>
      </c>
      <c r="J14" s="12" t="s">
        <v>48</v>
      </c>
      <c r="K14" s="12" t="s">
        <v>44</v>
      </c>
      <c r="L14" s="62" t="s">
        <v>49</v>
      </c>
      <c r="M14" s="5" t="s">
        <v>48</v>
      </c>
      <c r="N14" s="12" t="s">
        <v>44</v>
      </c>
      <c r="O14" s="5" t="s">
        <v>49</v>
      </c>
      <c r="P14" s="83" t="s">
        <v>48</v>
      </c>
      <c r="Q14" s="12" t="s">
        <v>44</v>
      </c>
      <c r="R14" s="62" t="s">
        <v>49</v>
      </c>
      <c r="S14" s="5"/>
      <c r="U14" s="4"/>
      <c r="V14" s="5"/>
      <c r="W14" s="12" t="s">
        <v>43</v>
      </c>
      <c r="X14" s="12" t="s">
        <v>44</v>
      </c>
      <c r="Y14" s="12" t="s">
        <v>45</v>
      </c>
      <c r="Z14" s="206" t="s">
        <v>48</v>
      </c>
      <c r="AA14" s="207" t="s">
        <v>44</v>
      </c>
      <c r="AB14" s="192" t="s">
        <v>49</v>
      </c>
      <c r="AC14" s="12" t="s">
        <v>48</v>
      </c>
      <c r="AD14" s="12" t="s">
        <v>44</v>
      </c>
      <c r="AE14" s="5" t="s">
        <v>49</v>
      </c>
      <c r="AF14" s="221" t="s">
        <v>48</v>
      </c>
      <c r="AG14" s="12" t="s">
        <v>44</v>
      </c>
      <c r="AH14" s="62" t="s">
        <v>49</v>
      </c>
      <c r="AI14" s="83" t="s">
        <v>48</v>
      </c>
      <c r="AJ14" s="12" t="s">
        <v>44</v>
      </c>
      <c r="AK14" s="62" t="s">
        <v>49</v>
      </c>
      <c r="AL14" s="83" t="s">
        <v>48</v>
      </c>
      <c r="AM14" s="12" t="s">
        <v>44</v>
      </c>
      <c r="AN14" s="62" t="s">
        <v>49</v>
      </c>
      <c r="AO14" s="83" t="s">
        <v>48</v>
      </c>
      <c r="AP14" s="12" t="s">
        <v>44</v>
      </c>
      <c r="AQ14" s="62" t="s">
        <v>49</v>
      </c>
      <c r="AR14" s="83"/>
      <c r="AS14" s="12"/>
      <c r="AT14" s="62"/>
      <c r="AU14" s="83"/>
      <c r="AV14" s="12"/>
      <c r="AW14" s="62"/>
      <c r="AX14" s="83" t="s">
        <v>48</v>
      </c>
      <c r="AY14" s="12" t="s">
        <v>44</v>
      </c>
      <c r="AZ14" s="62" t="s">
        <v>49</v>
      </c>
    </row>
    <row r="15" ht="16.35" spans="2:52">
      <c r="B15" s="4"/>
      <c r="C15" s="5"/>
      <c r="D15" s="12" t="s">
        <v>50</v>
      </c>
      <c r="E15" s="12" t="s">
        <v>51</v>
      </c>
      <c r="F15" s="12" t="s">
        <v>52</v>
      </c>
      <c r="G15" s="178" t="s">
        <v>53</v>
      </c>
      <c r="H15" s="179" t="s">
        <v>53</v>
      </c>
      <c r="I15" s="188"/>
      <c r="J15" s="84" t="s">
        <v>53</v>
      </c>
      <c r="K15" s="84" t="s">
        <v>53</v>
      </c>
      <c r="L15" s="189"/>
      <c r="M15" s="84" t="s">
        <v>53</v>
      </c>
      <c r="N15" s="84" t="s">
        <v>53</v>
      </c>
      <c r="O15" s="84"/>
      <c r="P15" s="88" t="s">
        <v>53</v>
      </c>
      <c r="Q15" s="84" t="s">
        <v>53</v>
      </c>
      <c r="R15" s="90"/>
      <c r="S15" s="85"/>
      <c r="U15" s="4"/>
      <c r="V15" s="5"/>
      <c r="W15" s="12" t="s">
        <v>50</v>
      </c>
      <c r="X15" s="12" t="s">
        <v>51</v>
      </c>
      <c r="Y15" s="12" t="s">
        <v>52</v>
      </c>
      <c r="Z15" s="208" t="s">
        <v>53</v>
      </c>
      <c r="AA15" s="209" t="s">
        <v>53</v>
      </c>
      <c r="AB15" s="210"/>
      <c r="AC15" s="84" t="s">
        <v>53</v>
      </c>
      <c r="AD15" s="84" t="s">
        <v>53</v>
      </c>
      <c r="AE15" s="85"/>
      <c r="AF15" s="222" t="s">
        <v>53</v>
      </c>
      <c r="AG15" s="84" t="s">
        <v>53</v>
      </c>
      <c r="AH15" s="90"/>
      <c r="AI15" s="88" t="s">
        <v>53</v>
      </c>
      <c r="AJ15" s="84" t="s">
        <v>53</v>
      </c>
      <c r="AK15" s="90"/>
      <c r="AL15" s="88" t="s">
        <v>53</v>
      </c>
      <c r="AM15" s="84" t="s">
        <v>53</v>
      </c>
      <c r="AN15" s="90"/>
      <c r="AO15" s="88" t="s">
        <v>53</v>
      </c>
      <c r="AP15" s="84" t="s">
        <v>53</v>
      </c>
      <c r="AQ15" s="90"/>
      <c r="AR15" s="88"/>
      <c r="AS15" s="84"/>
      <c r="AT15" s="90"/>
      <c r="AU15" s="88"/>
      <c r="AV15" s="84"/>
      <c r="AW15" s="90"/>
      <c r="AX15" s="88" t="s">
        <v>53</v>
      </c>
      <c r="AY15" s="84" t="s">
        <v>53</v>
      </c>
      <c r="AZ15" s="90"/>
    </row>
    <row r="16" spans="2:52">
      <c r="B16" s="6" t="s">
        <v>54</v>
      </c>
      <c r="C16" s="5"/>
      <c r="D16" s="12"/>
      <c r="E16" s="12"/>
      <c r="F16" s="12"/>
      <c r="G16" s="180"/>
      <c r="H16" s="181"/>
      <c r="I16" s="190"/>
      <c r="J16" s="12"/>
      <c r="K16" s="12"/>
      <c r="L16" s="191"/>
      <c r="M16" s="12"/>
      <c r="N16" s="12"/>
      <c r="O16" s="12"/>
      <c r="P16" s="83"/>
      <c r="Q16" s="12"/>
      <c r="R16" s="62"/>
      <c r="S16" s="5"/>
      <c r="U16" s="6" t="s">
        <v>54</v>
      </c>
      <c r="V16" s="5"/>
      <c r="W16" s="12"/>
      <c r="X16" s="12"/>
      <c r="Y16" s="12"/>
      <c r="Z16" s="206"/>
      <c r="AA16" s="207"/>
      <c r="AB16" s="211"/>
      <c r="AC16" s="12"/>
      <c r="AD16" s="12"/>
      <c r="AE16" s="5"/>
      <c r="AF16" s="223"/>
      <c r="AG16" s="5"/>
      <c r="AH16" s="62"/>
      <c r="AI16" s="52"/>
      <c r="AJ16" s="60"/>
      <c r="AK16" s="60"/>
      <c r="AL16" s="52"/>
      <c r="AM16" s="60"/>
      <c r="AN16" s="61"/>
      <c r="AO16" s="52"/>
      <c r="AP16" s="60"/>
      <c r="AQ16" s="60"/>
      <c r="AR16" s="52"/>
      <c r="AS16" s="60"/>
      <c r="AT16" s="61"/>
      <c r="AU16" s="52"/>
      <c r="AV16" s="60"/>
      <c r="AW16" s="61"/>
      <c r="AX16" s="52"/>
      <c r="AY16" s="60"/>
      <c r="AZ16" s="61"/>
    </row>
    <row r="17" spans="2:52">
      <c r="B17" s="4" t="s">
        <v>55</v>
      </c>
      <c r="C17" s="5" t="s">
        <v>56</v>
      </c>
      <c r="D17" s="12">
        <v>5</v>
      </c>
      <c r="E17" s="12" t="s">
        <v>7</v>
      </c>
      <c r="F17" s="12" t="s">
        <v>57</v>
      </c>
      <c r="G17" s="182">
        <f>+J17+M17+P17+AC17+AF17+AI17+AL17+AL17+AO17</f>
        <v>3357</v>
      </c>
      <c r="H17" s="32">
        <f>+K17+N17+Q17+AD17+AG17+AJ17+AM17+AM17+AP17</f>
        <v>13538</v>
      </c>
      <c r="I17" s="192">
        <f>+H17/G17</f>
        <v>4.0327673518022</v>
      </c>
      <c r="J17" s="193">
        <v>240</v>
      </c>
      <c r="K17" s="5">
        <v>1180</v>
      </c>
      <c r="L17" s="73">
        <f>+K17/J17</f>
        <v>4.91666666666667</v>
      </c>
      <c r="M17" s="5">
        <v>413</v>
      </c>
      <c r="N17" s="7">
        <v>1697</v>
      </c>
      <c r="O17" s="51">
        <f>+N17/M17</f>
        <v>4.1089588377724</v>
      </c>
      <c r="P17" s="54">
        <v>468</v>
      </c>
      <c r="Q17" s="7">
        <v>1853</v>
      </c>
      <c r="R17" s="73">
        <f>+Q17/P17</f>
        <v>3.95940170940171</v>
      </c>
      <c r="S17" s="51"/>
      <c r="U17" s="4" t="s">
        <v>55</v>
      </c>
      <c r="V17" s="5" t="s">
        <v>56</v>
      </c>
      <c r="W17" s="12">
        <v>5</v>
      </c>
      <c r="X17" s="12" t="s">
        <v>7</v>
      </c>
      <c r="Y17" s="12" t="s">
        <v>57</v>
      </c>
      <c r="Z17" s="101">
        <f>+SUM(AC17,AF17,AI17,AL17,AO17,AR17,AU17,AX17)</f>
        <v>1947</v>
      </c>
      <c r="AA17" s="112">
        <f>+SUM(AD17,AG17,AJ17,AM17,AP17,AS17,AV17,AY17)</f>
        <v>7528</v>
      </c>
      <c r="AB17" s="212">
        <f>+AA17/Z17</f>
        <v>3.86646122239343</v>
      </c>
      <c r="AC17" s="5">
        <v>560</v>
      </c>
      <c r="AD17" s="13">
        <v>1871</v>
      </c>
      <c r="AE17" s="51">
        <f>+AD17/AC17</f>
        <v>3.34107142857143</v>
      </c>
      <c r="AF17" s="224">
        <v>531</v>
      </c>
      <c r="AG17" s="40">
        <v>2039</v>
      </c>
      <c r="AH17" s="73">
        <f>+AG17/AF17</f>
        <v>3.83992467043314</v>
      </c>
      <c r="AI17" s="228">
        <v>347</v>
      </c>
      <c r="AJ17" s="86">
        <v>1511</v>
      </c>
      <c r="AK17" s="89">
        <f>+AJ17/AI17</f>
        <v>4.35446685878963</v>
      </c>
      <c r="AL17" s="78">
        <v>289</v>
      </c>
      <c r="AM17" s="40">
        <v>1280</v>
      </c>
      <c r="AN17" s="73">
        <f>+AM17/AL17</f>
        <v>4.42906574394464</v>
      </c>
      <c r="AO17" s="54">
        <v>220</v>
      </c>
      <c r="AP17" s="40">
        <v>827</v>
      </c>
      <c r="AQ17" s="51">
        <f>+AP17/AO17</f>
        <v>3.75909090909091</v>
      </c>
      <c r="AR17" s="78"/>
      <c r="AS17" s="36"/>
      <c r="AT17" s="73"/>
      <c r="AU17" s="54"/>
      <c r="AV17" s="5"/>
      <c r="AW17" s="73"/>
      <c r="AX17" s="54"/>
      <c r="AY17" s="5"/>
      <c r="AZ17" s="62"/>
    </row>
    <row r="18" spans="2:52">
      <c r="B18" s="4" t="s">
        <v>58</v>
      </c>
      <c r="C18" s="5" t="s">
        <v>59</v>
      </c>
      <c r="D18" s="13">
        <v>7.5</v>
      </c>
      <c r="E18" s="12" t="s">
        <v>7</v>
      </c>
      <c r="F18" s="12" t="s">
        <v>60</v>
      </c>
      <c r="G18" s="182">
        <f t="shared" ref="G18:G36" si="0">+J18+M18+P18+AC18+AF18+AI18+AL18+AL18+AO18</f>
        <v>4140</v>
      </c>
      <c r="H18" s="32">
        <f t="shared" ref="H18:H36" si="1">+K18+N18+Q18+AD18+AG18+AJ18+AM18+AM18+AP18</f>
        <v>17892</v>
      </c>
      <c r="I18" s="192">
        <f t="shared" ref="I18:I22" si="2">+H18/G18</f>
        <v>4.32173913043478</v>
      </c>
      <c r="J18" s="5">
        <v>244</v>
      </c>
      <c r="K18" s="5">
        <v>1225</v>
      </c>
      <c r="L18" s="73">
        <f t="shared" ref="L18:L22" si="3">+K18/J18</f>
        <v>5.02049180327869</v>
      </c>
      <c r="M18" s="40">
        <v>570</v>
      </c>
      <c r="N18" s="5">
        <v>2470</v>
      </c>
      <c r="O18" s="51">
        <f t="shared" ref="O18:O54" si="4">+N18/M18</f>
        <v>4.33333333333333</v>
      </c>
      <c r="P18" s="54">
        <v>628</v>
      </c>
      <c r="Q18" s="5">
        <v>2565</v>
      </c>
      <c r="R18" s="73">
        <f t="shared" ref="R18:R54" si="5">+Q18/P18</f>
        <v>4.0843949044586</v>
      </c>
      <c r="S18" s="51"/>
      <c r="U18" s="4" t="s">
        <v>58</v>
      </c>
      <c r="V18" s="5" t="s">
        <v>59</v>
      </c>
      <c r="W18" s="13">
        <v>7.5</v>
      </c>
      <c r="X18" s="12" t="s">
        <v>7</v>
      </c>
      <c r="Y18" s="12" t="s">
        <v>60</v>
      </c>
      <c r="Z18" s="101">
        <f t="shared" ref="Z18:Z58" si="6">+SUM(AC18,AF18,AI18,AL18,AO18,AR18,AU18,AX18)</f>
        <v>2407</v>
      </c>
      <c r="AA18" s="112">
        <f t="shared" ref="AA18:AA58" si="7">+SUM(AD18,AG18,AJ18,AM18,AP18,AS18,AV18,AY18)</f>
        <v>10214</v>
      </c>
      <c r="AB18" s="212">
        <f t="shared" ref="AB18:AB58" si="8">+AA18/Z18</f>
        <v>4.24345658496053</v>
      </c>
      <c r="AC18" s="5">
        <v>986</v>
      </c>
      <c r="AD18" s="13">
        <v>3641</v>
      </c>
      <c r="AE18" s="51">
        <f t="shared" ref="AE18:AE30" si="9">+AD18/AC18</f>
        <v>3.69269776876268</v>
      </c>
      <c r="AF18" s="224">
        <v>606</v>
      </c>
      <c r="AG18" s="40">
        <v>2603</v>
      </c>
      <c r="AH18" s="73">
        <f t="shared" ref="AH18:AH55" si="10">+AG18/AF18</f>
        <v>4.2953795379538</v>
      </c>
      <c r="AI18" s="228">
        <v>362</v>
      </c>
      <c r="AJ18" s="86">
        <v>1766</v>
      </c>
      <c r="AK18" s="89">
        <f t="shared" ref="AK18:AK55" si="11">+AJ18/AI18</f>
        <v>4.87845303867403</v>
      </c>
      <c r="AL18" s="78">
        <v>291</v>
      </c>
      <c r="AM18" s="40">
        <v>1418</v>
      </c>
      <c r="AN18" s="73">
        <f>+AM18/AL18</f>
        <v>4.87285223367698</v>
      </c>
      <c r="AO18" s="54">
        <v>162</v>
      </c>
      <c r="AP18" s="40">
        <v>786</v>
      </c>
      <c r="AQ18" s="51">
        <f t="shared" ref="AQ18:AQ58" si="12">+AP18/AO18</f>
        <v>4.85185185185185</v>
      </c>
      <c r="AR18" s="78"/>
      <c r="AS18" s="40"/>
      <c r="AT18" s="73"/>
      <c r="AU18" s="54"/>
      <c r="AV18" s="5"/>
      <c r="AW18" s="73"/>
      <c r="AX18" s="54"/>
      <c r="AY18" s="5"/>
      <c r="AZ18" s="62"/>
    </row>
    <row r="19" spans="2:52">
      <c r="B19" s="4" t="s">
        <v>61</v>
      </c>
      <c r="C19" s="7" t="s">
        <v>59</v>
      </c>
      <c r="D19" s="12">
        <v>7.5</v>
      </c>
      <c r="E19" s="12" t="s">
        <v>10</v>
      </c>
      <c r="F19" s="12" t="s">
        <v>62</v>
      </c>
      <c r="G19" s="182">
        <f t="shared" si="0"/>
        <v>1233</v>
      </c>
      <c r="H19" s="32">
        <f t="shared" si="1"/>
        <v>4924</v>
      </c>
      <c r="I19" s="192">
        <f t="shared" si="2"/>
        <v>3.99351175993512</v>
      </c>
      <c r="J19" s="5">
        <v>48</v>
      </c>
      <c r="K19" s="5">
        <v>185</v>
      </c>
      <c r="L19" s="73">
        <f t="shared" si="3"/>
        <v>3.85416666666667</v>
      </c>
      <c r="M19" s="5">
        <v>160</v>
      </c>
      <c r="N19" s="7">
        <v>676</v>
      </c>
      <c r="O19" s="51">
        <f t="shared" si="4"/>
        <v>4.225</v>
      </c>
      <c r="P19" s="54">
        <v>246</v>
      </c>
      <c r="Q19" s="7">
        <v>1064</v>
      </c>
      <c r="R19" s="73">
        <f t="shared" si="5"/>
        <v>4.32520325203252</v>
      </c>
      <c r="S19" s="51"/>
      <c r="U19" s="4" t="s">
        <v>61</v>
      </c>
      <c r="V19" s="7" t="s">
        <v>59</v>
      </c>
      <c r="W19" s="12">
        <v>7.5</v>
      </c>
      <c r="X19" s="12" t="s">
        <v>10</v>
      </c>
      <c r="Y19" s="12" t="s">
        <v>62</v>
      </c>
      <c r="Z19" s="101">
        <f t="shared" si="6"/>
        <v>743</v>
      </c>
      <c r="AA19" s="112">
        <f t="shared" si="7"/>
        <v>2877</v>
      </c>
      <c r="AB19" s="212">
        <f t="shared" si="8"/>
        <v>3.8721399730821</v>
      </c>
      <c r="AC19" s="5">
        <v>367</v>
      </c>
      <c r="AD19" s="13">
        <v>1491</v>
      </c>
      <c r="AE19" s="51">
        <f t="shared" si="9"/>
        <v>4.06267029972752</v>
      </c>
      <c r="AF19" s="224">
        <v>190</v>
      </c>
      <c r="AG19" s="40">
        <v>806</v>
      </c>
      <c r="AH19" s="73">
        <f t="shared" si="10"/>
        <v>4.2421052631579</v>
      </c>
      <c r="AI19" s="228">
        <v>97</v>
      </c>
      <c r="AJ19" s="86">
        <v>426</v>
      </c>
      <c r="AK19" s="89">
        <f t="shared" si="11"/>
        <v>4.39175257731959</v>
      </c>
      <c r="AL19" s="78">
        <v>36</v>
      </c>
      <c r="AM19" s="40">
        <v>122</v>
      </c>
      <c r="AN19" s="73">
        <f t="shared" ref="AN19:AN56" si="13">+AM19/AL19</f>
        <v>3.38888888888889</v>
      </c>
      <c r="AO19" s="54">
        <v>53</v>
      </c>
      <c r="AP19" s="40">
        <v>32</v>
      </c>
      <c r="AQ19" s="51">
        <f t="shared" si="12"/>
        <v>0.60377358490566</v>
      </c>
      <c r="AR19" s="78"/>
      <c r="AS19" s="40"/>
      <c r="AT19" s="73"/>
      <c r="AU19" s="54"/>
      <c r="AV19" s="5"/>
      <c r="AW19" s="73"/>
      <c r="AX19" s="54"/>
      <c r="AY19" s="5"/>
      <c r="AZ19" s="62"/>
    </row>
    <row r="20" spans="2:52">
      <c r="B20" s="4" t="s">
        <v>63</v>
      </c>
      <c r="C20" s="7" t="s">
        <v>64</v>
      </c>
      <c r="D20" s="12">
        <v>5</v>
      </c>
      <c r="E20" s="12" t="s">
        <v>7</v>
      </c>
      <c r="F20" s="12" t="s">
        <v>62</v>
      </c>
      <c r="G20" s="182">
        <f t="shared" si="0"/>
        <v>2444</v>
      </c>
      <c r="H20" s="32">
        <f t="shared" si="1"/>
        <v>12594</v>
      </c>
      <c r="I20" s="192">
        <f t="shared" si="2"/>
        <v>5.15302782324059</v>
      </c>
      <c r="J20" s="7">
        <v>163</v>
      </c>
      <c r="K20" s="7">
        <v>1035</v>
      </c>
      <c r="L20" s="73">
        <f t="shared" si="3"/>
        <v>6.34969325153374</v>
      </c>
      <c r="M20" s="5">
        <v>354</v>
      </c>
      <c r="N20" s="7">
        <v>1823</v>
      </c>
      <c r="O20" s="51">
        <f t="shared" si="4"/>
        <v>5.14971751412429</v>
      </c>
      <c r="P20" s="54">
        <v>394</v>
      </c>
      <c r="Q20" s="7">
        <v>2048</v>
      </c>
      <c r="R20" s="73">
        <f t="shared" si="5"/>
        <v>5.19796954314721</v>
      </c>
      <c r="S20" s="51"/>
      <c r="U20" s="4" t="s">
        <v>63</v>
      </c>
      <c r="V20" s="7" t="s">
        <v>64</v>
      </c>
      <c r="W20" s="12">
        <v>5</v>
      </c>
      <c r="X20" s="12" t="s">
        <v>7</v>
      </c>
      <c r="Y20" s="12" t="s">
        <v>62</v>
      </c>
      <c r="Z20" s="101">
        <f t="shared" si="6"/>
        <v>1405</v>
      </c>
      <c r="AA20" s="112">
        <f t="shared" si="7"/>
        <v>6934</v>
      </c>
      <c r="AB20" s="212">
        <f t="shared" si="8"/>
        <v>4.93523131672598</v>
      </c>
      <c r="AC20" s="5">
        <v>570</v>
      </c>
      <c r="AD20" s="13">
        <v>2544</v>
      </c>
      <c r="AE20" s="51">
        <f t="shared" si="9"/>
        <v>4.46315789473684</v>
      </c>
      <c r="AF20" s="224">
        <v>413</v>
      </c>
      <c r="AG20" s="40">
        <v>2038</v>
      </c>
      <c r="AH20" s="73">
        <f t="shared" si="10"/>
        <v>4.93462469733656</v>
      </c>
      <c r="AI20" s="228">
        <v>209</v>
      </c>
      <c r="AJ20" s="86">
        <v>1261</v>
      </c>
      <c r="AK20" s="89">
        <f t="shared" si="11"/>
        <v>6.03349282296651</v>
      </c>
      <c r="AL20" s="78">
        <v>128</v>
      </c>
      <c r="AM20" s="40">
        <v>754</v>
      </c>
      <c r="AN20" s="73">
        <f t="shared" si="13"/>
        <v>5.890625</v>
      </c>
      <c r="AO20" s="54">
        <v>85</v>
      </c>
      <c r="AP20" s="40">
        <v>337</v>
      </c>
      <c r="AQ20" s="51">
        <f t="shared" si="12"/>
        <v>3.96470588235294</v>
      </c>
      <c r="AR20" s="78"/>
      <c r="AS20" s="40"/>
      <c r="AT20" s="73"/>
      <c r="AU20" s="54"/>
      <c r="AV20" s="5"/>
      <c r="AW20" s="73"/>
      <c r="AX20" s="54"/>
      <c r="AY20" s="5"/>
      <c r="AZ20" s="62"/>
    </row>
    <row r="21" spans="2:52">
      <c r="B21" s="4" t="s">
        <v>65</v>
      </c>
      <c r="C21" s="7" t="s">
        <v>59</v>
      </c>
      <c r="D21" s="12">
        <v>7.5</v>
      </c>
      <c r="E21" s="12" t="s">
        <v>10</v>
      </c>
      <c r="F21" s="12" t="s">
        <v>66</v>
      </c>
      <c r="G21" s="182">
        <f t="shared" si="0"/>
        <v>1869</v>
      </c>
      <c r="H21" s="32">
        <f t="shared" si="1"/>
        <v>7331</v>
      </c>
      <c r="I21" s="192">
        <f t="shared" si="2"/>
        <v>3.92241840556447</v>
      </c>
      <c r="J21" s="5">
        <v>76</v>
      </c>
      <c r="K21" s="7">
        <v>346</v>
      </c>
      <c r="L21" s="73">
        <f t="shared" si="3"/>
        <v>4.55263157894737</v>
      </c>
      <c r="M21" s="5">
        <v>311</v>
      </c>
      <c r="N21" s="7">
        <v>1271</v>
      </c>
      <c r="O21" s="51">
        <f t="shared" si="4"/>
        <v>4.08681672025723</v>
      </c>
      <c r="P21" s="54">
        <v>343</v>
      </c>
      <c r="Q21" s="7">
        <v>1426</v>
      </c>
      <c r="R21" s="73">
        <f t="shared" si="5"/>
        <v>4.15743440233236</v>
      </c>
      <c r="S21" s="51"/>
      <c r="U21" s="4" t="s">
        <v>65</v>
      </c>
      <c r="V21" s="7" t="s">
        <v>59</v>
      </c>
      <c r="W21" s="12">
        <v>7.5</v>
      </c>
      <c r="X21" s="12" t="s">
        <v>10</v>
      </c>
      <c r="Y21" s="12" t="s">
        <v>66</v>
      </c>
      <c r="Z21" s="101">
        <f t="shared" si="6"/>
        <v>1075</v>
      </c>
      <c r="AA21" s="112">
        <f t="shared" si="7"/>
        <v>4051</v>
      </c>
      <c r="AB21" s="212">
        <f t="shared" si="8"/>
        <v>3.76837209302326</v>
      </c>
      <c r="AC21" s="5">
        <v>471</v>
      </c>
      <c r="AD21" s="13">
        <v>1798</v>
      </c>
      <c r="AE21" s="51">
        <f t="shared" si="9"/>
        <v>3.81740976645435</v>
      </c>
      <c r="AF21" s="224">
        <v>315</v>
      </c>
      <c r="AG21" s="40">
        <v>1264</v>
      </c>
      <c r="AH21" s="73">
        <f t="shared" si="10"/>
        <v>4.01269841269841</v>
      </c>
      <c r="AI21" s="228">
        <v>156</v>
      </c>
      <c r="AJ21" s="86">
        <v>657</v>
      </c>
      <c r="AK21" s="89">
        <f t="shared" si="11"/>
        <v>4.21153846153846</v>
      </c>
      <c r="AL21" s="78">
        <v>64</v>
      </c>
      <c r="AM21" s="40">
        <v>237</v>
      </c>
      <c r="AN21" s="73">
        <f t="shared" si="13"/>
        <v>3.703125</v>
      </c>
      <c r="AO21" s="54">
        <v>69</v>
      </c>
      <c r="AP21" s="40">
        <v>95</v>
      </c>
      <c r="AQ21" s="51">
        <f t="shared" si="12"/>
        <v>1.3768115942029</v>
      </c>
      <c r="AR21" s="54"/>
      <c r="AS21" s="5"/>
      <c r="AT21" s="73"/>
      <c r="AU21" s="54"/>
      <c r="AV21" s="7"/>
      <c r="AW21" s="73"/>
      <c r="AX21" s="54"/>
      <c r="AY21" s="5"/>
      <c r="AZ21" s="62"/>
    </row>
    <row r="22" spans="2:52">
      <c r="B22" s="4" t="s">
        <v>67</v>
      </c>
      <c r="C22" s="7" t="s">
        <v>59</v>
      </c>
      <c r="D22" s="12">
        <v>7.5</v>
      </c>
      <c r="E22" s="12" t="s">
        <v>7</v>
      </c>
      <c r="F22" s="12" t="s">
        <v>68</v>
      </c>
      <c r="G22" s="182">
        <f t="shared" si="0"/>
        <v>3585</v>
      </c>
      <c r="H22" s="32">
        <f t="shared" si="1"/>
        <v>13709</v>
      </c>
      <c r="I22" s="192">
        <f t="shared" si="2"/>
        <v>3.82398884239888</v>
      </c>
      <c r="J22" s="7">
        <v>300</v>
      </c>
      <c r="K22" s="7">
        <v>1308</v>
      </c>
      <c r="L22" s="73">
        <f t="shared" si="3"/>
        <v>4.36</v>
      </c>
      <c r="M22" s="5">
        <v>547</v>
      </c>
      <c r="N22" s="7">
        <v>2156</v>
      </c>
      <c r="O22" s="51">
        <f t="shared" si="4"/>
        <v>3.94149908592322</v>
      </c>
      <c r="P22" s="54">
        <v>700</v>
      </c>
      <c r="Q22" s="7">
        <v>2558</v>
      </c>
      <c r="R22" s="73">
        <f t="shared" si="5"/>
        <v>3.65428571428571</v>
      </c>
      <c r="S22" s="51"/>
      <c r="U22" s="4" t="s">
        <v>67</v>
      </c>
      <c r="V22" s="7" t="s">
        <v>59</v>
      </c>
      <c r="W22" s="12">
        <v>7.5</v>
      </c>
      <c r="X22" s="12" t="s">
        <v>7</v>
      </c>
      <c r="Y22" s="12" t="s">
        <v>68</v>
      </c>
      <c r="Z22" s="101">
        <f t="shared" si="6"/>
        <v>1836</v>
      </c>
      <c r="AA22" s="112">
        <f t="shared" si="7"/>
        <v>6817</v>
      </c>
      <c r="AB22" s="212">
        <f t="shared" si="8"/>
        <v>3.71296296296296</v>
      </c>
      <c r="AC22" s="5">
        <v>829</v>
      </c>
      <c r="AD22" s="13">
        <v>2638</v>
      </c>
      <c r="AE22" s="51">
        <f t="shared" si="9"/>
        <v>3.18214716525935</v>
      </c>
      <c r="AF22" s="224">
        <v>542</v>
      </c>
      <c r="AG22" s="40">
        <v>2042</v>
      </c>
      <c r="AH22" s="73">
        <f t="shared" si="10"/>
        <v>3.76752767527675</v>
      </c>
      <c r="AI22" s="228">
        <v>263</v>
      </c>
      <c r="AJ22" s="86">
        <v>1267</v>
      </c>
      <c r="AK22" s="89">
        <f t="shared" si="11"/>
        <v>4.81749049429658</v>
      </c>
      <c r="AL22" s="78">
        <v>202</v>
      </c>
      <c r="AM22" s="40">
        <v>870</v>
      </c>
      <c r="AN22" s="73">
        <f t="shared" si="13"/>
        <v>4.30693069306931</v>
      </c>
      <c r="AO22" s="91">
        <v>0</v>
      </c>
      <c r="AP22" s="86">
        <v>0</v>
      </c>
      <c r="AQ22" s="51"/>
      <c r="AR22" s="78"/>
      <c r="AS22" s="40"/>
      <c r="AT22" s="73"/>
      <c r="AU22" s="54"/>
      <c r="AV22" s="7"/>
      <c r="AW22" s="73"/>
      <c r="AX22" s="54"/>
      <c r="AY22" s="5"/>
      <c r="AZ22" s="62"/>
    </row>
    <row r="23" spans="2:52">
      <c r="B23" s="4" t="s">
        <v>69</v>
      </c>
      <c r="C23" s="7" t="s">
        <v>70</v>
      </c>
      <c r="D23" s="12">
        <v>6</v>
      </c>
      <c r="E23" s="12" t="s">
        <v>7</v>
      </c>
      <c r="F23" s="12" t="s">
        <v>71</v>
      </c>
      <c r="G23" s="182"/>
      <c r="H23" s="32"/>
      <c r="I23" s="192"/>
      <c r="J23" s="7"/>
      <c r="K23" s="7"/>
      <c r="L23" s="73"/>
      <c r="M23" s="5"/>
      <c r="N23" s="7"/>
      <c r="O23" s="51"/>
      <c r="P23" s="54"/>
      <c r="Q23" s="7"/>
      <c r="R23" s="73"/>
      <c r="S23" s="51"/>
      <c r="U23" s="4" t="s">
        <v>69</v>
      </c>
      <c r="V23" s="7" t="s">
        <v>70</v>
      </c>
      <c r="W23" s="12">
        <v>6</v>
      </c>
      <c r="X23" s="12" t="s">
        <v>7</v>
      </c>
      <c r="Y23" s="12" t="s">
        <v>71</v>
      </c>
      <c r="Z23" s="101">
        <f t="shared" si="6"/>
        <v>0</v>
      </c>
      <c r="AA23" s="112">
        <f t="shared" si="7"/>
        <v>0</v>
      </c>
      <c r="AB23" s="212" t="e">
        <f t="shared" si="8"/>
        <v>#DIV/0!</v>
      </c>
      <c r="AC23" s="5"/>
      <c r="AD23" s="13"/>
      <c r="AE23" s="51"/>
      <c r="AF23" s="224"/>
      <c r="AG23" s="40"/>
      <c r="AH23" s="73"/>
      <c r="AI23" s="228"/>
      <c r="AJ23" s="86"/>
      <c r="AK23" s="89"/>
      <c r="AL23" s="78"/>
      <c r="AM23" s="40"/>
      <c r="AN23" s="73"/>
      <c r="AO23" s="54"/>
      <c r="AP23" s="40"/>
      <c r="AQ23" s="51"/>
      <c r="AR23" s="78"/>
      <c r="AS23" s="40"/>
      <c r="AT23" s="73"/>
      <c r="AU23" s="54"/>
      <c r="AV23" s="5"/>
      <c r="AW23" s="73"/>
      <c r="AX23" s="54"/>
      <c r="AY23" s="5"/>
      <c r="AZ23" s="62"/>
    </row>
    <row r="24" spans="2:52">
      <c r="B24" s="4" t="s">
        <v>72</v>
      </c>
      <c r="C24" s="7" t="s">
        <v>59</v>
      </c>
      <c r="D24" s="13">
        <v>7.5</v>
      </c>
      <c r="E24" s="12" t="s">
        <v>7</v>
      </c>
      <c r="F24" s="12" t="s">
        <v>66</v>
      </c>
      <c r="G24" s="182">
        <f t="shared" si="0"/>
        <v>2460</v>
      </c>
      <c r="H24" s="32">
        <f t="shared" si="1"/>
        <v>10304</v>
      </c>
      <c r="I24" s="192">
        <f t="shared" ref="I24" si="14">+H24/G24</f>
        <v>4.18861788617886</v>
      </c>
      <c r="J24" s="7">
        <v>119</v>
      </c>
      <c r="K24" s="7">
        <v>473</v>
      </c>
      <c r="L24" s="73">
        <f>+K24/J24</f>
        <v>3.97478991596639</v>
      </c>
      <c r="M24" s="5">
        <v>375</v>
      </c>
      <c r="N24" s="7">
        <v>1587</v>
      </c>
      <c r="O24" s="51">
        <f>+N24/M24</f>
        <v>4.232</v>
      </c>
      <c r="P24" s="54">
        <v>452</v>
      </c>
      <c r="Q24" s="7">
        <v>1967</v>
      </c>
      <c r="R24" s="73">
        <f t="shared" si="5"/>
        <v>4.35176991150442</v>
      </c>
      <c r="S24" s="51"/>
      <c r="U24" s="4" t="s">
        <v>72</v>
      </c>
      <c r="V24" s="7" t="s">
        <v>59</v>
      </c>
      <c r="W24" s="13">
        <v>7.5</v>
      </c>
      <c r="X24" s="12" t="s">
        <v>7</v>
      </c>
      <c r="Y24" s="12" t="s">
        <v>66</v>
      </c>
      <c r="Z24" s="101">
        <f t="shared" si="6"/>
        <v>1402</v>
      </c>
      <c r="AA24" s="112">
        <f t="shared" si="7"/>
        <v>5789</v>
      </c>
      <c r="AB24" s="212">
        <f t="shared" si="8"/>
        <v>4.12910128388017</v>
      </c>
      <c r="AC24" s="5">
        <v>637</v>
      </c>
      <c r="AD24" s="13">
        <v>2545</v>
      </c>
      <c r="AE24" s="51">
        <f t="shared" si="9"/>
        <v>3.99529042386185</v>
      </c>
      <c r="AF24" s="224">
        <v>390</v>
      </c>
      <c r="AG24" s="40">
        <v>1684</v>
      </c>
      <c r="AH24" s="73">
        <f t="shared" si="10"/>
        <v>4.31794871794872</v>
      </c>
      <c r="AI24" s="228">
        <v>212</v>
      </c>
      <c r="AJ24" s="86">
        <v>1005</v>
      </c>
      <c r="AK24" s="89">
        <f t="shared" si="11"/>
        <v>4.74056603773585</v>
      </c>
      <c r="AL24" s="78">
        <v>112</v>
      </c>
      <c r="AM24" s="40">
        <v>488</v>
      </c>
      <c r="AN24" s="73">
        <f t="shared" si="13"/>
        <v>4.35714285714286</v>
      </c>
      <c r="AO24" s="54">
        <v>51</v>
      </c>
      <c r="AP24" s="40">
        <v>67</v>
      </c>
      <c r="AQ24" s="51">
        <f t="shared" si="12"/>
        <v>1.31372549019608</v>
      </c>
      <c r="AR24" s="78"/>
      <c r="AS24" s="40"/>
      <c r="AT24" s="73"/>
      <c r="AU24" s="54"/>
      <c r="AV24" s="5"/>
      <c r="AW24" s="73"/>
      <c r="AX24" s="54"/>
      <c r="AY24" s="5"/>
      <c r="AZ24" s="62"/>
    </row>
    <row r="25" spans="2:52">
      <c r="B25" s="4" t="s">
        <v>73</v>
      </c>
      <c r="C25" s="7" t="s">
        <v>56</v>
      </c>
      <c r="D25" s="12">
        <v>5</v>
      </c>
      <c r="E25" s="12" t="s">
        <v>7</v>
      </c>
      <c r="F25" s="12" t="s">
        <v>62</v>
      </c>
      <c r="G25" s="182">
        <f t="shared" si="0"/>
        <v>1272</v>
      </c>
      <c r="H25" s="32">
        <f t="shared" si="1"/>
        <v>5682</v>
      </c>
      <c r="I25" s="192">
        <f t="shared" ref="I25:I26" si="15">+H25/G25</f>
        <v>4.46698113207547</v>
      </c>
      <c r="J25" s="7"/>
      <c r="K25" s="7"/>
      <c r="L25" s="73"/>
      <c r="M25" s="5">
        <v>171</v>
      </c>
      <c r="N25" s="5">
        <v>782</v>
      </c>
      <c r="O25" s="51">
        <f t="shared" ref="O25:O26" si="16">+N25/M25</f>
        <v>4.57309941520468</v>
      </c>
      <c r="P25" s="54">
        <v>236</v>
      </c>
      <c r="Q25" s="7">
        <v>1075</v>
      </c>
      <c r="R25" s="73">
        <f t="shared" si="5"/>
        <v>4.55508474576271</v>
      </c>
      <c r="S25" s="51"/>
      <c r="U25" s="4" t="s">
        <v>73</v>
      </c>
      <c r="V25" s="7" t="s">
        <v>56</v>
      </c>
      <c r="W25" s="12">
        <v>5</v>
      </c>
      <c r="X25" s="12" t="s">
        <v>7</v>
      </c>
      <c r="Y25" s="12" t="s">
        <v>62</v>
      </c>
      <c r="Z25" s="101">
        <f t="shared" si="6"/>
        <v>790</v>
      </c>
      <c r="AA25" s="112">
        <f t="shared" si="7"/>
        <v>3465</v>
      </c>
      <c r="AB25" s="212">
        <f t="shared" si="8"/>
        <v>4.38607594936709</v>
      </c>
      <c r="AC25" s="5">
        <v>331</v>
      </c>
      <c r="AD25" s="13">
        <v>1332</v>
      </c>
      <c r="AE25" s="51">
        <f t="shared" si="9"/>
        <v>4.02416918429003</v>
      </c>
      <c r="AF25" s="224">
        <v>233</v>
      </c>
      <c r="AG25" s="40">
        <v>1027</v>
      </c>
      <c r="AH25" s="73">
        <f t="shared" si="10"/>
        <v>4.40772532188841</v>
      </c>
      <c r="AI25" s="228">
        <v>119</v>
      </c>
      <c r="AJ25" s="86">
        <v>602</v>
      </c>
      <c r="AK25" s="89">
        <f t="shared" si="11"/>
        <v>5.05882352941176</v>
      </c>
      <c r="AL25" s="78">
        <v>75</v>
      </c>
      <c r="AM25" s="40">
        <v>360</v>
      </c>
      <c r="AN25" s="73">
        <f t="shared" si="13"/>
        <v>4.8</v>
      </c>
      <c r="AO25" s="54">
        <v>32</v>
      </c>
      <c r="AP25" s="40">
        <v>144</v>
      </c>
      <c r="AQ25" s="51">
        <f t="shared" si="12"/>
        <v>4.5</v>
      </c>
      <c r="AR25" s="78"/>
      <c r="AS25" s="40"/>
      <c r="AT25" s="73"/>
      <c r="AU25" s="54"/>
      <c r="AV25" s="5"/>
      <c r="AW25" s="73"/>
      <c r="AX25" s="54"/>
      <c r="AY25" s="5"/>
      <c r="AZ25" s="62"/>
    </row>
    <row r="26" spans="2:52">
      <c r="B26" s="4" t="s">
        <v>74</v>
      </c>
      <c r="C26" s="7" t="s">
        <v>59</v>
      </c>
      <c r="D26" s="12">
        <v>7.5</v>
      </c>
      <c r="E26" s="12" t="s">
        <v>10</v>
      </c>
      <c r="F26" s="12" t="s">
        <v>60</v>
      </c>
      <c r="G26" s="182">
        <f t="shared" si="0"/>
        <v>2608</v>
      </c>
      <c r="H26" s="32">
        <f t="shared" si="1"/>
        <v>10854</v>
      </c>
      <c r="I26" s="192">
        <f t="shared" si="15"/>
        <v>4.16180981595092</v>
      </c>
      <c r="J26" s="5"/>
      <c r="K26" s="5"/>
      <c r="L26" s="73"/>
      <c r="M26" s="5">
        <v>386</v>
      </c>
      <c r="N26" s="7">
        <v>1614</v>
      </c>
      <c r="O26" s="51">
        <f t="shared" si="16"/>
        <v>4.18134715025907</v>
      </c>
      <c r="P26" s="54">
        <v>533</v>
      </c>
      <c r="Q26" s="7">
        <v>2270</v>
      </c>
      <c r="R26" s="73">
        <f t="shared" si="5"/>
        <v>4.25891181988743</v>
      </c>
      <c r="S26" s="51"/>
      <c r="U26" s="4" t="s">
        <v>74</v>
      </c>
      <c r="V26" s="7" t="s">
        <v>59</v>
      </c>
      <c r="W26" s="12">
        <v>7.5</v>
      </c>
      <c r="X26" s="12" t="s">
        <v>10</v>
      </c>
      <c r="Y26" s="12" t="s">
        <v>60</v>
      </c>
      <c r="Z26" s="101">
        <f t="shared" si="6"/>
        <v>1689</v>
      </c>
      <c r="AA26" s="112">
        <f t="shared" si="7"/>
        <v>6970</v>
      </c>
      <c r="AB26" s="212">
        <f t="shared" si="8"/>
        <v>4.12670219064535</v>
      </c>
      <c r="AC26" s="5">
        <v>802</v>
      </c>
      <c r="AD26" s="13">
        <v>3072</v>
      </c>
      <c r="AE26" s="51">
        <f t="shared" si="9"/>
        <v>3.83042394014963</v>
      </c>
      <c r="AF26" s="224">
        <v>537</v>
      </c>
      <c r="AG26" s="40">
        <v>2263</v>
      </c>
      <c r="AH26" s="73">
        <f t="shared" si="10"/>
        <v>4.21415270018622</v>
      </c>
      <c r="AI26" s="228">
        <v>281</v>
      </c>
      <c r="AJ26" s="86">
        <v>1291</v>
      </c>
      <c r="AK26" s="89">
        <f t="shared" si="11"/>
        <v>4.59430604982206</v>
      </c>
      <c r="AL26" s="78"/>
      <c r="AM26" s="40"/>
      <c r="AN26" s="73" t="e">
        <f t="shared" si="13"/>
        <v>#DIV/0!</v>
      </c>
      <c r="AO26" s="54">
        <v>69</v>
      </c>
      <c r="AP26" s="40">
        <v>344</v>
      </c>
      <c r="AQ26" s="51">
        <f t="shared" si="12"/>
        <v>4.98550724637681</v>
      </c>
      <c r="AR26" s="78"/>
      <c r="AS26" s="40"/>
      <c r="AT26" s="73"/>
      <c r="AU26" s="54"/>
      <c r="AV26" s="5"/>
      <c r="AW26" s="73"/>
      <c r="AX26" s="54"/>
      <c r="AY26" s="5"/>
      <c r="AZ26" s="62"/>
    </row>
    <row r="27" spans="2:52">
      <c r="B27" s="4" t="s">
        <v>75</v>
      </c>
      <c r="C27" s="7" t="s">
        <v>76</v>
      </c>
      <c r="D27" s="232" t="s">
        <v>77</v>
      </c>
      <c r="E27" s="12" t="s">
        <v>13</v>
      </c>
      <c r="F27" s="12" t="s">
        <v>60</v>
      </c>
      <c r="G27" s="182">
        <f t="shared" si="0"/>
        <v>6138</v>
      </c>
      <c r="H27" s="32">
        <f t="shared" si="1"/>
        <v>27321</v>
      </c>
      <c r="I27" s="192">
        <f t="shared" ref="I27" si="17">+H27/G27</f>
        <v>4.45112414467253</v>
      </c>
      <c r="J27" s="5"/>
      <c r="K27" s="5"/>
      <c r="L27" s="73"/>
      <c r="M27" s="5">
        <v>719</v>
      </c>
      <c r="N27" s="7">
        <v>3508</v>
      </c>
      <c r="O27" s="51">
        <f t="shared" ref="O27" si="18">+N27/M27</f>
        <v>4.87899860917942</v>
      </c>
      <c r="P27" s="54">
        <v>1043</v>
      </c>
      <c r="Q27" s="7">
        <v>4546</v>
      </c>
      <c r="R27" s="73">
        <f t="shared" si="5"/>
        <v>4.35858101629914</v>
      </c>
      <c r="S27" s="51"/>
      <c r="U27" s="4" t="s">
        <v>75</v>
      </c>
      <c r="V27" s="7" t="s">
        <v>76</v>
      </c>
      <c r="W27" s="232" t="s">
        <v>77</v>
      </c>
      <c r="X27" s="12" t="s">
        <v>13</v>
      </c>
      <c r="Y27" s="12" t="s">
        <v>60</v>
      </c>
      <c r="Z27" s="101">
        <f t="shared" si="6"/>
        <v>3923</v>
      </c>
      <c r="AA27" s="112">
        <f t="shared" si="7"/>
        <v>17285</v>
      </c>
      <c r="AB27" s="212">
        <f t="shared" si="8"/>
        <v>4.40606678562325</v>
      </c>
      <c r="AC27" s="5">
        <v>1458</v>
      </c>
      <c r="AD27" s="13">
        <v>5560</v>
      </c>
      <c r="AE27" s="51">
        <f t="shared" si="9"/>
        <v>3.81344307270233</v>
      </c>
      <c r="AF27" s="224">
        <v>922</v>
      </c>
      <c r="AG27" s="40">
        <v>4134</v>
      </c>
      <c r="AH27" s="73">
        <f t="shared" si="10"/>
        <v>4.48373101952278</v>
      </c>
      <c r="AI27" s="228">
        <v>629</v>
      </c>
      <c r="AJ27" s="86">
        <v>3126</v>
      </c>
      <c r="AK27" s="89">
        <f t="shared" si="11"/>
        <v>4.9697933227345</v>
      </c>
      <c r="AL27" s="78">
        <v>453</v>
      </c>
      <c r="AM27" s="40">
        <v>1982</v>
      </c>
      <c r="AN27" s="73">
        <f t="shared" si="13"/>
        <v>4.37527593818985</v>
      </c>
      <c r="AO27" s="54">
        <v>461</v>
      </c>
      <c r="AP27" s="40">
        <v>2483</v>
      </c>
      <c r="AQ27" s="51">
        <f t="shared" si="12"/>
        <v>5.38611713665944</v>
      </c>
      <c r="AR27" s="78"/>
      <c r="AS27" s="40"/>
      <c r="AT27" s="73"/>
      <c r="AU27" s="54"/>
      <c r="AV27" s="7"/>
      <c r="AW27" s="73"/>
      <c r="AX27" s="54"/>
      <c r="AY27" s="5"/>
      <c r="AZ27" s="62"/>
    </row>
    <row r="28" spans="2:52">
      <c r="B28" s="8" t="s">
        <v>78</v>
      </c>
      <c r="C28" s="7" t="s">
        <v>79</v>
      </c>
      <c r="D28" s="13">
        <v>8</v>
      </c>
      <c r="E28" s="13" t="s">
        <v>10</v>
      </c>
      <c r="F28" s="13" t="s">
        <v>57</v>
      </c>
      <c r="G28" s="182">
        <f t="shared" si="0"/>
        <v>2196</v>
      </c>
      <c r="H28" s="32">
        <f t="shared" si="1"/>
        <v>9139</v>
      </c>
      <c r="I28" s="192">
        <f t="shared" ref="I28:I36" si="19">+H28/G28</f>
        <v>4.16165755919854</v>
      </c>
      <c r="J28" s="5"/>
      <c r="K28" s="5"/>
      <c r="L28" s="73"/>
      <c r="M28" s="5">
        <v>284</v>
      </c>
      <c r="N28" s="7">
        <v>1334</v>
      </c>
      <c r="O28" s="51">
        <f t="shared" ref="O28:O30" si="20">+N28/M28</f>
        <v>4.69718309859155</v>
      </c>
      <c r="P28" s="54">
        <v>343</v>
      </c>
      <c r="Q28" s="7">
        <v>1428</v>
      </c>
      <c r="R28" s="73">
        <f t="shared" si="5"/>
        <v>4.16326530612245</v>
      </c>
      <c r="S28" s="51"/>
      <c r="U28" s="8" t="s">
        <v>78</v>
      </c>
      <c r="V28" s="7" t="s">
        <v>79</v>
      </c>
      <c r="W28" s="13">
        <v>8</v>
      </c>
      <c r="X28" s="13" t="s">
        <v>10</v>
      </c>
      <c r="Y28" s="13" t="s">
        <v>57</v>
      </c>
      <c r="Z28" s="101">
        <f t="shared" si="6"/>
        <v>1500</v>
      </c>
      <c r="AA28" s="112">
        <f t="shared" si="7"/>
        <v>6070</v>
      </c>
      <c r="AB28" s="212">
        <f t="shared" si="8"/>
        <v>4.04666666666667</v>
      </c>
      <c r="AC28" s="5">
        <v>609</v>
      </c>
      <c r="AD28" s="13">
        <v>2288</v>
      </c>
      <c r="AE28" s="51">
        <f t="shared" si="9"/>
        <v>3.75697865353038</v>
      </c>
      <c r="AF28" s="224">
        <v>450</v>
      </c>
      <c r="AG28" s="40">
        <v>1822</v>
      </c>
      <c r="AH28" s="73">
        <f t="shared" si="10"/>
        <v>4.04888888888889</v>
      </c>
      <c r="AI28" s="228">
        <v>282</v>
      </c>
      <c r="AJ28" s="86">
        <v>1325</v>
      </c>
      <c r="AK28" s="89">
        <f t="shared" si="11"/>
        <v>4.69858156028369</v>
      </c>
      <c r="AL28" s="78">
        <v>69</v>
      </c>
      <c r="AM28" s="40">
        <v>307</v>
      </c>
      <c r="AN28" s="73">
        <f t="shared" si="13"/>
        <v>4.44927536231884</v>
      </c>
      <c r="AO28" s="54">
        <v>90</v>
      </c>
      <c r="AP28" s="40">
        <v>328</v>
      </c>
      <c r="AQ28" s="51">
        <f t="shared" si="12"/>
        <v>3.64444444444444</v>
      </c>
      <c r="AR28" s="78"/>
      <c r="AS28" s="40"/>
      <c r="AT28" s="73"/>
      <c r="AU28" s="54"/>
      <c r="AV28" s="5"/>
      <c r="AW28" s="73"/>
      <c r="AX28" s="54"/>
      <c r="AY28" s="5"/>
      <c r="AZ28" s="62"/>
    </row>
    <row r="29" spans="2:52">
      <c r="B29" s="4" t="s">
        <v>80</v>
      </c>
      <c r="C29" s="7" t="s">
        <v>64</v>
      </c>
      <c r="D29" s="12">
        <v>5</v>
      </c>
      <c r="E29" s="12" t="s">
        <v>16</v>
      </c>
      <c r="F29" s="12" t="s">
        <v>81</v>
      </c>
      <c r="G29" s="182">
        <f t="shared" si="0"/>
        <v>2022</v>
      </c>
      <c r="H29" s="32">
        <f t="shared" si="1"/>
        <v>8865</v>
      </c>
      <c r="I29" s="192">
        <f t="shared" si="19"/>
        <v>4.38427299703264</v>
      </c>
      <c r="J29" s="5"/>
      <c r="K29" s="5"/>
      <c r="L29" s="73"/>
      <c r="M29" s="5"/>
      <c r="N29" s="5"/>
      <c r="O29" s="51"/>
      <c r="P29" s="54"/>
      <c r="Q29" s="5"/>
      <c r="R29" s="73"/>
      <c r="S29" s="51"/>
      <c r="U29" s="4" t="s">
        <v>80</v>
      </c>
      <c r="V29" s="7" t="s">
        <v>64</v>
      </c>
      <c r="W29" s="12">
        <v>5</v>
      </c>
      <c r="X29" s="12" t="s">
        <v>16</v>
      </c>
      <c r="Y29" s="12" t="s">
        <v>81</v>
      </c>
      <c r="Z29" s="101">
        <f t="shared" si="6"/>
        <v>1744</v>
      </c>
      <c r="AA29" s="112">
        <f t="shared" si="7"/>
        <v>7483</v>
      </c>
      <c r="AB29" s="212">
        <f t="shared" si="8"/>
        <v>4.29071100917431</v>
      </c>
      <c r="AC29" s="5">
        <v>606</v>
      </c>
      <c r="AD29" s="13">
        <v>2232</v>
      </c>
      <c r="AE29" s="51">
        <f t="shared" si="9"/>
        <v>3.68316831683168</v>
      </c>
      <c r="AF29" s="224">
        <v>527</v>
      </c>
      <c r="AG29" s="40">
        <v>2192</v>
      </c>
      <c r="AH29" s="73">
        <f t="shared" si="10"/>
        <v>4.15939278937381</v>
      </c>
      <c r="AI29" s="228">
        <v>332</v>
      </c>
      <c r="AJ29" s="86">
        <v>1677</v>
      </c>
      <c r="AK29" s="89">
        <f t="shared" si="11"/>
        <v>5.05120481927711</v>
      </c>
      <c r="AL29" s="78">
        <v>278</v>
      </c>
      <c r="AM29" s="40">
        <v>1382</v>
      </c>
      <c r="AN29" s="73">
        <f t="shared" si="13"/>
        <v>4.97122302158273</v>
      </c>
      <c r="AO29" s="54">
        <v>1</v>
      </c>
      <c r="AP29" s="40">
        <v>0</v>
      </c>
      <c r="AQ29" s="51">
        <f t="shared" si="12"/>
        <v>0</v>
      </c>
      <c r="AR29" s="78"/>
      <c r="AS29" s="40"/>
      <c r="AT29" s="73"/>
      <c r="AU29" s="54"/>
      <c r="AV29" s="5"/>
      <c r="AW29" s="73"/>
      <c r="AX29" s="54"/>
      <c r="AY29" s="5"/>
      <c r="AZ29" s="62"/>
    </row>
    <row r="30" spans="2:52">
      <c r="B30" s="4" t="s">
        <v>82</v>
      </c>
      <c r="C30" s="7" t="s">
        <v>83</v>
      </c>
      <c r="D30" s="12">
        <v>5.1</v>
      </c>
      <c r="E30" s="12" t="s">
        <v>13</v>
      </c>
      <c r="F30" s="12" t="s">
        <v>84</v>
      </c>
      <c r="G30" s="182">
        <f t="shared" si="0"/>
        <v>2141</v>
      </c>
      <c r="H30" s="32">
        <f t="shared" si="1"/>
        <v>8980</v>
      </c>
      <c r="I30" s="192">
        <f t="shared" si="19"/>
        <v>4.19430172816441</v>
      </c>
      <c r="J30" s="5"/>
      <c r="K30" s="5"/>
      <c r="L30" s="73"/>
      <c r="M30" s="5">
        <v>343</v>
      </c>
      <c r="N30" s="7">
        <v>1404</v>
      </c>
      <c r="O30" s="51">
        <f t="shared" si="20"/>
        <v>4.0932944606414</v>
      </c>
      <c r="P30" s="54">
        <v>396</v>
      </c>
      <c r="Q30" s="7">
        <v>1634</v>
      </c>
      <c r="R30" s="73">
        <f t="shared" si="5"/>
        <v>4.12626262626263</v>
      </c>
      <c r="S30" s="51"/>
      <c r="U30" s="4" t="s">
        <v>82</v>
      </c>
      <c r="V30" s="7" t="s">
        <v>83</v>
      </c>
      <c r="W30" s="12">
        <v>5.1</v>
      </c>
      <c r="X30" s="12" t="s">
        <v>13</v>
      </c>
      <c r="Y30" s="12" t="s">
        <v>84</v>
      </c>
      <c r="Z30" s="101">
        <f t="shared" si="6"/>
        <v>1246</v>
      </c>
      <c r="AA30" s="112">
        <f t="shared" si="7"/>
        <v>5250</v>
      </c>
      <c r="AB30" s="212">
        <f t="shared" si="8"/>
        <v>4.21348314606742</v>
      </c>
      <c r="AC30" s="5">
        <v>497</v>
      </c>
      <c r="AD30" s="13">
        <v>1959</v>
      </c>
      <c r="AE30" s="51">
        <f t="shared" si="9"/>
        <v>3.94164989939638</v>
      </c>
      <c r="AF30" s="224">
        <v>339</v>
      </c>
      <c r="AG30" s="40">
        <v>1419</v>
      </c>
      <c r="AH30" s="73">
        <f t="shared" si="10"/>
        <v>4.1858407079646</v>
      </c>
      <c r="AI30" s="228">
        <v>197</v>
      </c>
      <c r="AJ30" s="86">
        <v>900</v>
      </c>
      <c r="AK30" s="89">
        <f t="shared" si="11"/>
        <v>4.56852791878173</v>
      </c>
      <c r="AL30" s="78">
        <v>156</v>
      </c>
      <c r="AM30" s="40">
        <v>692</v>
      </c>
      <c r="AN30" s="73">
        <f t="shared" si="13"/>
        <v>4.43589743589744</v>
      </c>
      <c r="AO30" s="54">
        <v>57</v>
      </c>
      <c r="AP30" s="40">
        <v>280</v>
      </c>
      <c r="AQ30" s="51">
        <f t="shared" si="12"/>
        <v>4.91228070175439</v>
      </c>
      <c r="AR30" s="78"/>
      <c r="AS30" s="40"/>
      <c r="AT30" s="73"/>
      <c r="AU30" s="54"/>
      <c r="AV30" s="5"/>
      <c r="AW30" s="73"/>
      <c r="AX30" s="54"/>
      <c r="AY30" s="5"/>
      <c r="AZ30" s="62"/>
    </row>
    <row r="31" spans="2:52">
      <c r="B31" s="4" t="s">
        <v>85</v>
      </c>
      <c r="C31" s="7" t="s">
        <v>86</v>
      </c>
      <c r="D31" s="12">
        <v>7</v>
      </c>
      <c r="E31" s="12" t="s">
        <v>7</v>
      </c>
      <c r="F31" s="12" t="s">
        <v>87</v>
      </c>
      <c r="G31" s="182">
        <f t="shared" si="0"/>
        <v>722</v>
      </c>
      <c r="H31" s="32">
        <f t="shared" si="1"/>
        <v>2918</v>
      </c>
      <c r="I31" s="192">
        <f t="shared" si="19"/>
        <v>4.0415512465374</v>
      </c>
      <c r="J31" s="5"/>
      <c r="K31" s="5"/>
      <c r="L31" s="51"/>
      <c r="M31" s="5"/>
      <c r="N31" s="7"/>
      <c r="O31" s="51"/>
      <c r="P31" s="54"/>
      <c r="Q31" s="7"/>
      <c r="R31" s="73"/>
      <c r="S31" s="51"/>
      <c r="U31" s="4" t="s">
        <v>85</v>
      </c>
      <c r="V31" s="7" t="s">
        <v>86</v>
      </c>
      <c r="W31" s="12">
        <v>7</v>
      </c>
      <c r="X31" s="12" t="s">
        <v>7</v>
      </c>
      <c r="Y31" s="12" t="s">
        <v>87</v>
      </c>
      <c r="Z31" s="101">
        <f t="shared" si="6"/>
        <v>623</v>
      </c>
      <c r="AA31" s="112">
        <f t="shared" si="7"/>
        <v>2489</v>
      </c>
      <c r="AB31" s="212">
        <f t="shared" si="8"/>
        <v>3.99518459069021</v>
      </c>
      <c r="AC31" s="5"/>
      <c r="AD31" s="13"/>
      <c r="AE31" s="51"/>
      <c r="AF31" s="224">
        <v>258</v>
      </c>
      <c r="AG31" s="40">
        <v>1057</v>
      </c>
      <c r="AH31" s="73">
        <f t="shared" si="10"/>
        <v>4.0968992248062</v>
      </c>
      <c r="AI31" s="228">
        <v>175</v>
      </c>
      <c r="AJ31" s="86">
        <v>828</v>
      </c>
      <c r="AK31" s="89">
        <f t="shared" si="11"/>
        <v>4.73142857142857</v>
      </c>
      <c r="AL31" s="78">
        <v>99</v>
      </c>
      <c r="AM31" s="40">
        <v>429</v>
      </c>
      <c r="AN31" s="73">
        <f t="shared" si="13"/>
        <v>4.33333333333333</v>
      </c>
      <c r="AO31" s="54">
        <v>91</v>
      </c>
      <c r="AP31" s="40">
        <v>175</v>
      </c>
      <c r="AQ31" s="51">
        <f t="shared" si="12"/>
        <v>1.92307692307692</v>
      </c>
      <c r="AR31" s="78"/>
      <c r="AS31" s="40"/>
      <c r="AT31" s="73"/>
      <c r="AU31" s="54"/>
      <c r="AV31" s="7"/>
      <c r="AW31" s="73"/>
      <c r="AX31" s="54"/>
      <c r="AY31" s="5"/>
      <c r="AZ31" s="62"/>
    </row>
    <row r="32" spans="2:52">
      <c r="B32" s="4" t="s">
        <v>88</v>
      </c>
      <c r="C32" s="7" t="s">
        <v>79</v>
      </c>
      <c r="D32" s="12">
        <v>8</v>
      </c>
      <c r="E32" s="12" t="s">
        <v>10</v>
      </c>
      <c r="F32" s="12" t="s">
        <v>89</v>
      </c>
      <c r="G32" s="182">
        <f t="shared" si="0"/>
        <v>718</v>
      </c>
      <c r="H32" s="32">
        <f t="shared" si="1"/>
        <v>2856</v>
      </c>
      <c r="I32" s="192">
        <f t="shared" si="19"/>
        <v>3.97771587743733</v>
      </c>
      <c r="J32" s="5"/>
      <c r="K32" s="5"/>
      <c r="L32" s="73"/>
      <c r="M32" s="5"/>
      <c r="N32" s="7"/>
      <c r="O32" s="51"/>
      <c r="P32" s="54"/>
      <c r="Q32" s="7"/>
      <c r="R32" s="73"/>
      <c r="S32" s="51"/>
      <c r="U32" s="4" t="s">
        <v>88</v>
      </c>
      <c r="V32" s="7" t="s">
        <v>79</v>
      </c>
      <c r="W32" s="12">
        <v>8</v>
      </c>
      <c r="X32" s="12" t="s">
        <v>10</v>
      </c>
      <c r="Y32" s="12" t="s">
        <v>89</v>
      </c>
      <c r="Z32" s="101">
        <f t="shared" si="6"/>
        <v>652</v>
      </c>
      <c r="AA32" s="112">
        <f t="shared" si="7"/>
        <v>2679</v>
      </c>
      <c r="AB32" s="212">
        <f t="shared" si="8"/>
        <v>4.10889570552147</v>
      </c>
      <c r="AC32" s="5"/>
      <c r="AD32" s="13"/>
      <c r="AE32" s="51"/>
      <c r="AF32" s="224">
        <v>384</v>
      </c>
      <c r="AG32" s="40">
        <v>1640</v>
      </c>
      <c r="AH32" s="73">
        <f t="shared" si="10"/>
        <v>4.27083333333333</v>
      </c>
      <c r="AI32" s="228">
        <v>175</v>
      </c>
      <c r="AJ32" s="86">
        <v>768</v>
      </c>
      <c r="AK32" s="89">
        <f t="shared" si="11"/>
        <v>4.38857142857143</v>
      </c>
      <c r="AL32" s="78">
        <v>66</v>
      </c>
      <c r="AM32" s="40">
        <v>177</v>
      </c>
      <c r="AN32" s="73">
        <f t="shared" si="13"/>
        <v>2.68181818181818</v>
      </c>
      <c r="AO32" s="54">
        <v>27</v>
      </c>
      <c r="AP32" s="40">
        <v>94</v>
      </c>
      <c r="AQ32" s="51">
        <f t="shared" si="12"/>
        <v>3.48148148148148</v>
      </c>
      <c r="AR32" s="78"/>
      <c r="AS32" s="40"/>
      <c r="AT32" s="73"/>
      <c r="AU32" s="54"/>
      <c r="AV32" s="5"/>
      <c r="AW32" s="73"/>
      <c r="AX32" s="54"/>
      <c r="AY32" s="5"/>
      <c r="AZ32" s="62"/>
    </row>
    <row r="33" spans="2:52">
      <c r="B33" s="4" t="s">
        <v>90</v>
      </c>
      <c r="C33" s="7" t="s">
        <v>64</v>
      </c>
      <c r="D33" s="12">
        <v>5</v>
      </c>
      <c r="E33" s="12" t="s">
        <v>7</v>
      </c>
      <c r="F33" s="12" t="s">
        <v>60</v>
      </c>
      <c r="G33" s="182">
        <f t="shared" si="0"/>
        <v>923</v>
      </c>
      <c r="H33" s="32">
        <f t="shared" si="1"/>
        <v>4507</v>
      </c>
      <c r="I33" s="192">
        <f t="shared" si="19"/>
        <v>4.88299024918743</v>
      </c>
      <c r="J33" s="5"/>
      <c r="K33" s="5"/>
      <c r="L33" s="73"/>
      <c r="M33" s="5"/>
      <c r="N33" s="7"/>
      <c r="O33" s="51"/>
      <c r="P33" s="54"/>
      <c r="Q33" s="7"/>
      <c r="R33" s="73"/>
      <c r="S33" s="51"/>
      <c r="U33" s="4" t="s">
        <v>90</v>
      </c>
      <c r="V33" s="7" t="s">
        <v>64</v>
      </c>
      <c r="W33" s="12">
        <v>5</v>
      </c>
      <c r="X33" s="12" t="s">
        <v>7</v>
      </c>
      <c r="Y33" s="12" t="s">
        <v>60</v>
      </c>
      <c r="Z33" s="101">
        <f t="shared" si="6"/>
        <v>706</v>
      </c>
      <c r="AA33" s="112">
        <f t="shared" si="7"/>
        <v>3403</v>
      </c>
      <c r="AB33" s="212">
        <f t="shared" si="8"/>
        <v>4.82011331444759</v>
      </c>
      <c r="AC33" s="5"/>
      <c r="AD33" s="13"/>
      <c r="AE33" s="51"/>
      <c r="AF33" s="224"/>
      <c r="AG33" s="40"/>
      <c r="AH33" s="73"/>
      <c r="AI33" s="228">
        <v>300</v>
      </c>
      <c r="AJ33" s="86">
        <v>1614</v>
      </c>
      <c r="AK33" s="89">
        <f t="shared" si="11"/>
        <v>5.38</v>
      </c>
      <c r="AL33" s="78">
        <v>217</v>
      </c>
      <c r="AM33" s="40">
        <v>1104</v>
      </c>
      <c r="AN33" s="73">
        <f t="shared" si="13"/>
        <v>5.08755760368664</v>
      </c>
      <c r="AO33" s="54">
        <v>189</v>
      </c>
      <c r="AP33" s="40">
        <v>685</v>
      </c>
      <c r="AQ33" s="51">
        <f t="shared" si="12"/>
        <v>3.62433862433862</v>
      </c>
      <c r="AR33" s="78"/>
      <c r="AS33" s="40"/>
      <c r="AT33" s="73"/>
      <c r="AU33" s="54"/>
      <c r="AV33" s="7"/>
      <c r="AW33" s="73"/>
      <c r="AX33" s="54"/>
      <c r="AY33" s="5"/>
      <c r="AZ33" s="62"/>
    </row>
    <row r="34" spans="2:52">
      <c r="B34" s="4" t="s">
        <v>91</v>
      </c>
      <c r="C34" s="7" t="s">
        <v>64</v>
      </c>
      <c r="D34" s="12">
        <v>5</v>
      </c>
      <c r="E34" s="12" t="s">
        <v>7</v>
      </c>
      <c r="F34" s="12" t="s">
        <v>87</v>
      </c>
      <c r="G34" s="182">
        <f t="shared" si="0"/>
        <v>329</v>
      </c>
      <c r="H34" s="32">
        <f t="shared" si="1"/>
        <v>1228</v>
      </c>
      <c r="I34" s="192">
        <f t="shared" si="19"/>
        <v>3.73252279635258</v>
      </c>
      <c r="J34" s="5"/>
      <c r="K34" s="5"/>
      <c r="L34" s="73"/>
      <c r="M34" s="5"/>
      <c r="N34" s="7"/>
      <c r="O34" s="51"/>
      <c r="P34" s="54"/>
      <c r="Q34" s="7"/>
      <c r="R34" s="73"/>
      <c r="S34" s="51"/>
      <c r="U34" s="4" t="s">
        <v>91</v>
      </c>
      <c r="V34" s="7" t="s">
        <v>64</v>
      </c>
      <c r="W34" s="12">
        <v>5</v>
      </c>
      <c r="X34" s="12" t="s">
        <v>7</v>
      </c>
      <c r="Y34" s="12" t="s">
        <v>87</v>
      </c>
      <c r="Z34" s="101">
        <f t="shared" si="6"/>
        <v>285</v>
      </c>
      <c r="AA34" s="112">
        <f t="shared" si="7"/>
        <v>1067</v>
      </c>
      <c r="AB34" s="212">
        <f t="shared" si="8"/>
        <v>3.74385964912281</v>
      </c>
      <c r="AC34" s="5"/>
      <c r="AD34" s="13"/>
      <c r="AE34" s="51"/>
      <c r="AF34" s="224">
        <v>92</v>
      </c>
      <c r="AG34" s="40">
        <v>361</v>
      </c>
      <c r="AH34" s="73">
        <f t="shared" si="10"/>
        <v>3.92391304347826</v>
      </c>
      <c r="AI34" s="228">
        <v>137</v>
      </c>
      <c r="AJ34" s="86">
        <v>507</v>
      </c>
      <c r="AK34" s="89">
        <f t="shared" si="11"/>
        <v>3.7007299270073</v>
      </c>
      <c r="AL34" s="78">
        <v>44</v>
      </c>
      <c r="AM34" s="40">
        <v>161</v>
      </c>
      <c r="AN34" s="73">
        <f t="shared" si="13"/>
        <v>3.65909090909091</v>
      </c>
      <c r="AO34" s="54">
        <v>12</v>
      </c>
      <c r="AP34" s="40">
        <v>38</v>
      </c>
      <c r="AQ34" s="51">
        <f t="shared" si="12"/>
        <v>3.16666666666667</v>
      </c>
      <c r="AR34" s="78"/>
      <c r="AS34" s="40"/>
      <c r="AT34" s="73"/>
      <c r="AU34" s="54"/>
      <c r="AV34" s="7"/>
      <c r="AW34" s="73"/>
      <c r="AX34" s="54"/>
      <c r="AY34" s="5"/>
      <c r="AZ34" s="62"/>
    </row>
    <row r="35" spans="2:52">
      <c r="B35" s="4" t="s">
        <v>92</v>
      </c>
      <c r="C35" s="7" t="s">
        <v>79</v>
      </c>
      <c r="D35" s="12">
        <v>11.2</v>
      </c>
      <c r="E35" s="12" t="s">
        <v>10</v>
      </c>
      <c r="F35" s="12" t="s">
        <v>62</v>
      </c>
      <c r="G35" s="182">
        <f t="shared" si="0"/>
        <v>58</v>
      </c>
      <c r="H35" s="32">
        <f t="shared" si="1"/>
        <v>228</v>
      </c>
      <c r="I35" s="192">
        <f t="shared" si="19"/>
        <v>3.93103448275862</v>
      </c>
      <c r="J35" s="5"/>
      <c r="K35" s="5"/>
      <c r="L35" s="73"/>
      <c r="M35" s="5"/>
      <c r="N35" s="7"/>
      <c r="O35" s="51"/>
      <c r="P35" s="54"/>
      <c r="Q35" s="7"/>
      <c r="R35" s="73"/>
      <c r="S35" s="51"/>
      <c r="U35" s="4" t="s">
        <v>92</v>
      </c>
      <c r="V35" s="7" t="s">
        <v>79</v>
      </c>
      <c r="W35" s="12">
        <v>11.2</v>
      </c>
      <c r="X35" s="12" t="s">
        <v>10</v>
      </c>
      <c r="Y35" s="12" t="s">
        <v>62</v>
      </c>
      <c r="Z35" s="101">
        <f t="shared" si="6"/>
        <v>58</v>
      </c>
      <c r="AA35" s="112">
        <f t="shared" si="7"/>
        <v>228</v>
      </c>
      <c r="AB35" s="212">
        <f t="shared" si="8"/>
        <v>3.93103448275862</v>
      </c>
      <c r="AC35" s="5"/>
      <c r="AD35" s="13"/>
      <c r="AE35" s="51"/>
      <c r="AF35" s="225"/>
      <c r="AG35" s="40"/>
      <c r="AH35" s="73"/>
      <c r="AI35" s="228"/>
      <c r="AJ35" s="86"/>
      <c r="AK35" s="89"/>
      <c r="AL35" s="78"/>
      <c r="AM35" s="40"/>
      <c r="AN35" s="73"/>
      <c r="AO35" s="54">
        <v>58</v>
      </c>
      <c r="AP35" s="40">
        <v>228</v>
      </c>
      <c r="AQ35" s="51">
        <f t="shared" si="12"/>
        <v>3.93103448275862</v>
      </c>
      <c r="AR35" s="78"/>
      <c r="AS35" s="40"/>
      <c r="AT35" s="73"/>
      <c r="AU35" s="54"/>
      <c r="AV35" s="5"/>
      <c r="AW35" s="73"/>
      <c r="AX35" s="54"/>
      <c r="AY35" s="5"/>
      <c r="AZ35" s="62"/>
    </row>
    <row r="36" spans="2:52">
      <c r="B36" s="4" t="s">
        <v>93</v>
      </c>
      <c r="C36" s="7" t="s">
        <v>56</v>
      </c>
      <c r="D36" s="12">
        <v>5</v>
      </c>
      <c r="E36" s="12" t="s">
        <v>7</v>
      </c>
      <c r="F36" s="12" t="s">
        <v>94</v>
      </c>
      <c r="G36" s="182">
        <f t="shared" si="0"/>
        <v>27</v>
      </c>
      <c r="H36" s="32">
        <f t="shared" si="1"/>
        <v>93</v>
      </c>
      <c r="I36" s="192">
        <f t="shared" si="19"/>
        <v>3.44444444444444</v>
      </c>
      <c r="J36" s="5"/>
      <c r="K36" s="5"/>
      <c r="L36" s="73"/>
      <c r="M36" s="5"/>
      <c r="N36" s="7"/>
      <c r="O36" s="51"/>
      <c r="P36" s="54"/>
      <c r="Q36" s="7"/>
      <c r="R36" s="73"/>
      <c r="S36" s="51"/>
      <c r="U36" s="4" t="s">
        <v>93</v>
      </c>
      <c r="V36" s="7" t="s">
        <v>56</v>
      </c>
      <c r="W36" s="12">
        <v>5</v>
      </c>
      <c r="X36" s="12" t="s">
        <v>7</v>
      </c>
      <c r="Y36" s="12" t="s">
        <v>95</v>
      </c>
      <c r="Z36" s="101">
        <f t="shared" si="6"/>
        <v>27</v>
      </c>
      <c r="AA36" s="112">
        <f t="shared" si="7"/>
        <v>93</v>
      </c>
      <c r="AB36" s="212">
        <f t="shared" si="8"/>
        <v>3.44444444444444</v>
      </c>
      <c r="AC36" s="5"/>
      <c r="AD36" s="13"/>
      <c r="AE36" s="51"/>
      <c r="AF36" s="225"/>
      <c r="AG36" s="40"/>
      <c r="AH36" s="73"/>
      <c r="AI36" s="228"/>
      <c r="AJ36" s="86"/>
      <c r="AK36" s="89"/>
      <c r="AL36" s="78"/>
      <c r="AM36" s="40"/>
      <c r="AN36" s="73"/>
      <c r="AO36" s="54">
        <v>27</v>
      </c>
      <c r="AP36" s="40">
        <v>93</v>
      </c>
      <c r="AQ36" s="51">
        <f t="shared" si="12"/>
        <v>3.44444444444444</v>
      </c>
      <c r="AR36" s="78"/>
      <c r="AS36" s="40"/>
      <c r="AT36" s="73"/>
      <c r="AU36" s="54"/>
      <c r="AV36" s="7"/>
      <c r="AW36" s="73"/>
      <c r="AX36" s="54"/>
      <c r="AY36" s="5"/>
      <c r="AZ36" s="62"/>
    </row>
    <row r="37" spans="2:52">
      <c r="B37" s="4" t="s">
        <v>96</v>
      </c>
      <c r="C37" s="7" t="s">
        <v>97</v>
      </c>
      <c r="D37" s="12"/>
      <c r="E37" s="12"/>
      <c r="F37" s="12"/>
      <c r="G37" s="182"/>
      <c r="H37" s="32"/>
      <c r="I37" s="192"/>
      <c r="J37" s="5"/>
      <c r="K37" s="5"/>
      <c r="L37" s="73"/>
      <c r="M37" s="5"/>
      <c r="N37" s="7"/>
      <c r="O37" s="51"/>
      <c r="P37" s="54"/>
      <c r="Q37" s="7"/>
      <c r="R37" s="73"/>
      <c r="S37" s="51"/>
      <c r="U37" s="4" t="s">
        <v>96</v>
      </c>
      <c r="V37" s="7" t="s">
        <v>97</v>
      </c>
      <c r="W37" s="12"/>
      <c r="X37" s="12"/>
      <c r="Y37" s="12"/>
      <c r="Z37" s="101">
        <f t="shared" si="6"/>
        <v>0</v>
      </c>
      <c r="AA37" s="112">
        <f t="shared" si="7"/>
        <v>0</v>
      </c>
      <c r="AB37" s="212"/>
      <c r="AC37" s="5"/>
      <c r="AD37" s="13"/>
      <c r="AE37" s="51"/>
      <c r="AF37" s="225"/>
      <c r="AG37" s="40"/>
      <c r="AH37" s="73"/>
      <c r="AI37" s="228"/>
      <c r="AJ37" s="86"/>
      <c r="AK37" s="89"/>
      <c r="AL37" s="78"/>
      <c r="AM37" s="40"/>
      <c r="AN37" s="73"/>
      <c r="AO37" s="54"/>
      <c r="AP37" s="40"/>
      <c r="AQ37" s="51"/>
      <c r="AR37" s="78"/>
      <c r="AS37" s="40"/>
      <c r="AT37" s="73"/>
      <c r="AU37" s="54"/>
      <c r="AV37" s="5"/>
      <c r="AW37" s="73"/>
      <c r="AX37" s="54"/>
      <c r="AY37" s="5"/>
      <c r="AZ37" s="62"/>
    </row>
    <row r="38" spans="2:52">
      <c r="B38" s="4" t="s">
        <v>98</v>
      </c>
      <c r="C38" s="7" t="s">
        <v>76</v>
      </c>
      <c r="D38" s="12">
        <v>5</v>
      </c>
      <c r="E38" s="12" t="s">
        <v>7</v>
      </c>
      <c r="F38" s="12" t="s">
        <v>71</v>
      </c>
      <c r="G38" s="182"/>
      <c r="H38" s="32"/>
      <c r="I38" s="192"/>
      <c r="J38" s="5"/>
      <c r="K38" s="5"/>
      <c r="L38" s="73"/>
      <c r="M38" s="5"/>
      <c r="N38" s="7"/>
      <c r="O38" s="51"/>
      <c r="P38" s="54"/>
      <c r="Q38" s="7"/>
      <c r="R38" s="73"/>
      <c r="S38" s="51"/>
      <c r="U38" s="4" t="s">
        <v>98</v>
      </c>
      <c r="V38" s="7" t="s">
        <v>76</v>
      </c>
      <c r="W38" s="12">
        <v>5</v>
      </c>
      <c r="X38" s="12" t="s">
        <v>7</v>
      </c>
      <c r="Y38" s="12" t="s">
        <v>71</v>
      </c>
      <c r="Z38" s="101">
        <f t="shared" si="6"/>
        <v>0</v>
      </c>
      <c r="AA38" s="112">
        <f t="shared" si="7"/>
        <v>0</v>
      </c>
      <c r="AB38" s="212" t="e">
        <f t="shared" si="8"/>
        <v>#DIV/0!</v>
      </c>
      <c r="AC38" s="5"/>
      <c r="AD38" s="13"/>
      <c r="AE38" s="51"/>
      <c r="AF38" s="225"/>
      <c r="AG38" s="40"/>
      <c r="AH38" s="73"/>
      <c r="AI38" s="228"/>
      <c r="AJ38" s="86"/>
      <c r="AK38" s="89"/>
      <c r="AL38" s="78"/>
      <c r="AM38" s="40"/>
      <c r="AN38" s="73"/>
      <c r="AO38" s="54"/>
      <c r="AP38" s="40"/>
      <c r="AQ38" s="51"/>
      <c r="AR38" s="78"/>
      <c r="AS38" s="40"/>
      <c r="AT38" s="73"/>
      <c r="AU38" s="54"/>
      <c r="AV38" s="7"/>
      <c r="AW38" s="73"/>
      <c r="AX38" s="54"/>
      <c r="AY38" s="5"/>
      <c r="AZ38" s="62"/>
    </row>
    <row r="39" spans="7:52">
      <c r="G39" s="182"/>
      <c r="H39" s="32"/>
      <c r="I39" s="192"/>
      <c r="J39" s="5"/>
      <c r="K39" s="5"/>
      <c r="L39" s="73"/>
      <c r="M39" s="5"/>
      <c r="N39" s="7"/>
      <c r="O39" s="51"/>
      <c r="P39" s="54"/>
      <c r="Q39" s="7"/>
      <c r="R39" s="73"/>
      <c r="S39" s="51"/>
      <c r="U39" s="8" t="s">
        <v>99</v>
      </c>
      <c r="V39" s="7" t="s">
        <v>59</v>
      </c>
      <c r="W39" s="13">
        <v>7.5</v>
      </c>
      <c r="X39" s="13" t="s">
        <v>10</v>
      </c>
      <c r="Y39" s="13" t="s">
        <v>87</v>
      </c>
      <c r="Z39" s="101">
        <f t="shared" si="6"/>
        <v>0</v>
      </c>
      <c r="AA39" s="112">
        <f t="shared" si="7"/>
        <v>0</v>
      </c>
      <c r="AB39" s="212" t="e">
        <f t="shared" si="8"/>
        <v>#DIV/0!</v>
      </c>
      <c r="AR39" s="54"/>
      <c r="AS39" s="5"/>
      <c r="AT39" s="62"/>
      <c r="AU39" s="54"/>
      <c r="AV39" s="5"/>
      <c r="AW39" s="73"/>
      <c r="AX39" s="54"/>
      <c r="AY39" s="5"/>
      <c r="AZ39" s="62"/>
    </row>
    <row r="40" spans="2:52">
      <c r="B40" s="4" t="s">
        <v>100</v>
      </c>
      <c r="C40" s="7" t="s">
        <v>101</v>
      </c>
      <c r="D40" s="12">
        <v>5</v>
      </c>
      <c r="E40" s="12" t="s">
        <v>7</v>
      </c>
      <c r="F40" s="12" t="s">
        <v>60</v>
      </c>
      <c r="G40" s="182"/>
      <c r="H40" s="32"/>
      <c r="I40" s="192"/>
      <c r="J40" s="5"/>
      <c r="K40" s="5"/>
      <c r="L40" s="73"/>
      <c r="M40" s="5"/>
      <c r="N40" s="7"/>
      <c r="O40" s="51"/>
      <c r="P40" s="54"/>
      <c r="Q40" s="7"/>
      <c r="R40" s="73"/>
      <c r="S40" s="51"/>
      <c r="U40" s="4" t="s">
        <v>100</v>
      </c>
      <c r="V40" s="7" t="s">
        <v>101</v>
      </c>
      <c r="W40" s="12">
        <v>5</v>
      </c>
      <c r="X40" s="12" t="s">
        <v>7</v>
      </c>
      <c r="Y40" s="12" t="s">
        <v>66</v>
      </c>
      <c r="Z40" s="101">
        <f t="shared" si="6"/>
        <v>0</v>
      </c>
      <c r="AA40" s="112">
        <f t="shared" si="7"/>
        <v>0</v>
      </c>
      <c r="AB40" s="212" t="e">
        <f t="shared" si="8"/>
        <v>#DIV/0!</v>
      </c>
      <c r="AC40" s="5"/>
      <c r="AD40" s="13"/>
      <c r="AE40" s="51"/>
      <c r="AF40" s="225"/>
      <c r="AG40" s="40"/>
      <c r="AH40" s="73"/>
      <c r="AI40" s="228"/>
      <c r="AJ40" s="86"/>
      <c r="AK40" s="89"/>
      <c r="AL40" s="78"/>
      <c r="AM40" s="40"/>
      <c r="AN40" s="73"/>
      <c r="AO40" s="54"/>
      <c r="AP40" s="40"/>
      <c r="AQ40" s="51"/>
      <c r="AR40" s="78"/>
      <c r="AS40" s="40"/>
      <c r="AT40" s="73"/>
      <c r="AU40" s="54"/>
      <c r="AV40" s="7"/>
      <c r="AW40" s="73"/>
      <c r="AX40" s="54"/>
      <c r="AY40" s="5"/>
      <c r="AZ40" s="62"/>
    </row>
    <row r="41" spans="2:52">
      <c r="B41" s="4" t="s">
        <v>102</v>
      </c>
      <c r="C41" s="7" t="s">
        <v>59</v>
      </c>
      <c r="D41" s="12">
        <v>5</v>
      </c>
      <c r="E41" s="12" t="s">
        <v>7</v>
      </c>
      <c r="F41" s="12" t="s">
        <v>84</v>
      </c>
      <c r="G41" s="182"/>
      <c r="H41" s="32"/>
      <c r="I41" s="192"/>
      <c r="J41" s="5"/>
      <c r="K41" s="5"/>
      <c r="L41" s="73"/>
      <c r="M41" s="5"/>
      <c r="N41" s="7"/>
      <c r="O41" s="51"/>
      <c r="P41" s="54"/>
      <c r="Q41" s="7"/>
      <c r="R41" s="73"/>
      <c r="S41" s="51"/>
      <c r="U41" s="4" t="s">
        <v>102</v>
      </c>
      <c r="V41" s="7" t="s">
        <v>59</v>
      </c>
      <c r="W41" s="12">
        <v>5</v>
      </c>
      <c r="X41" s="12" t="s">
        <v>7</v>
      </c>
      <c r="Y41" s="12" t="s">
        <v>84</v>
      </c>
      <c r="Z41" s="101">
        <f t="shared" si="6"/>
        <v>0</v>
      </c>
      <c r="AA41" s="112">
        <f t="shared" si="7"/>
        <v>0</v>
      </c>
      <c r="AB41" s="212" t="e">
        <f t="shared" si="8"/>
        <v>#DIV/0!</v>
      </c>
      <c r="AC41" s="5"/>
      <c r="AD41" s="13"/>
      <c r="AE41" s="51"/>
      <c r="AF41" s="225"/>
      <c r="AG41" s="40"/>
      <c r="AH41" s="73"/>
      <c r="AI41" s="228"/>
      <c r="AJ41" s="86"/>
      <c r="AK41" s="89"/>
      <c r="AL41" s="78"/>
      <c r="AM41" s="40"/>
      <c r="AN41" s="73"/>
      <c r="AO41" s="54"/>
      <c r="AP41" s="40"/>
      <c r="AQ41" s="51"/>
      <c r="AR41" s="78"/>
      <c r="AS41" s="40"/>
      <c r="AT41" s="73"/>
      <c r="AU41" s="54"/>
      <c r="AV41" s="5"/>
      <c r="AW41" s="73"/>
      <c r="AX41" s="54"/>
      <c r="AY41" s="5"/>
      <c r="AZ41" s="62"/>
    </row>
    <row r="42" ht="16.35" spans="2:52">
      <c r="B42" s="4"/>
      <c r="C42" s="7"/>
      <c r="D42" s="12"/>
      <c r="E42" s="12"/>
      <c r="F42" s="12"/>
      <c r="G42" s="182"/>
      <c r="H42" s="32"/>
      <c r="I42" s="192"/>
      <c r="J42" s="5"/>
      <c r="K42" s="5"/>
      <c r="L42" s="73"/>
      <c r="M42" s="5"/>
      <c r="N42" s="7"/>
      <c r="O42" s="51"/>
      <c r="P42" s="54"/>
      <c r="Q42" s="7"/>
      <c r="R42" s="73"/>
      <c r="S42" s="51"/>
      <c r="U42" s="4" t="s">
        <v>103</v>
      </c>
      <c r="V42" s="7" t="s">
        <v>104</v>
      </c>
      <c r="W42" s="12">
        <v>6</v>
      </c>
      <c r="X42" s="12" t="s">
        <v>7</v>
      </c>
      <c r="Y42" s="12" t="s">
        <v>84</v>
      </c>
      <c r="Z42" s="101">
        <f t="shared" si="6"/>
        <v>0</v>
      </c>
      <c r="AA42" s="112">
        <f t="shared" si="7"/>
        <v>0</v>
      </c>
      <c r="AB42" s="212" t="e">
        <f t="shared" si="8"/>
        <v>#DIV/0!</v>
      </c>
      <c r="AC42" s="5"/>
      <c r="AD42" s="13"/>
      <c r="AE42" s="51"/>
      <c r="AF42" s="225"/>
      <c r="AG42" s="40"/>
      <c r="AH42" s="73"/>
      <c r="AI42" s="228"/>
      <c r="AJ42" s="86"/>
      <c r="AK42" s="89"/>
      <c r="AL42" s="78"/>
      <c r="AM42" s="40"/>
      <c r="AN42" s="73"/>
      <c r="AO42" s="54"/>
      <c r="AP42" s="40"/>
      <c r="AQ42" s="51"/>
      <c r="AR42" s="78"/>
      <c r="AS42" s="40"/>
      <c r="AT42" s="73"/>
      <c r="AU42" s="98"/>
      <c r="AV42" s="85"/>
      <c r="AW42" s="73"/>
      <c r="AX42" s="98"/>
      <c r="AY42" s="85"/>
      <c r="AZ42" s="90"/>
    </row>
    <row r="43" ht="16.35" spans="2:52">
      <c r="B43" s="4"/>
      <c r="C43" s="95" t="s">
        <v>105</v>
      </c>
      <c r="D43" s="5"/>
      <c r="E43" s="5"/>
      <c r="F43" s="5"/>
      <c r="G43" s="183">
        <f>SUM(G17:G38)</f>
        <v>38242</v>
      </c>
      <c r="H43" s="184">
        <f>SUM(H17:H38)</f>
        <v>162963</v>
      </c>
      <c r="I43" s="194">
        <f>+H43/G43</f>
        <v>4.26136185345955</v>
      </c>
      <c r="J43" s="139">
        <f>SUM(J17:J34)</f>
        <v>1190</v>
      </c>
      <c r="K43" s="139">
        <f>SUM(K17:K34)</f>
        <v>5752</v>
      </c>
      <c r="L43" s="133">
        <f>+K43/J43</f>
        <v>4.83361344537815</v>
      </c>
      <c r="M43" s="139">
        <f>SUM(M17:M34)</f>
        <v>4633</v>
      </c>
      <c r="N43" s="139">
        <f>SUM(N17:N34)</f>
        <v>20322</v>
      </c>
      <c r="O43" s="152">
        <f>+N43/M43</f>
        <v>4.38635873084395</v>
      </c>
      <c r="P43" s="134">
        <f>SUM(P17:P34)</f>
        <v>5782</v>
      </c>
      <c r="Q43" s="139">
        <f>SUM(Q17:Q34)</f>
        <v>24434</v>
      </c>
      <c r="R43" s="133">
        <f>+Q43/P43</f>
        <v>4.22587340020754</v>
      </c>
      <c r="S43" s="152"/>
      <c r="U43" s="4"/>
      <c r="V43" s="95" t="s">
        <v>105</v>
      </c>
      <c r="W43" s="5"/>
      <c r="X43" s="5"/>
      <c r="Y43" s="5"/>
      <c r="Z43" s="213">
        <f t="shared" si="6"/>
        <v>24058</v>
      </c>
      <c r="AA43" s="214">
        <f t="shared" si="7"/>
        <v>100692</v>
      </c>
      <c r="AB43" s="215">
        <f t="shared" si="8"/>
        <v>4.18538531881287</v>
      </c>
      <c r="AC43" s="139">
        <f>SUM(AC17:AC34)</f>
        <v>8723</v>
      </c>
      <c r="AD43" s="139">
        <f>SUM(AD17:AD34)</f>
        <v>32971</v>
      </c>
      <c r="AE43" s="199">
        <f>+AD43/AC43</f>
        <v>3.77977759944973</v>
      </c>
      <c r="AF43" s="226">
        <f>SUM(AF17:AF34)</f>
        <v>6729</v>
      </c>
      <c r="AG43" s="111">
        <f>SUM(AG17:AG34)</f>
        <v>28391</v>
      </c>
      <c r="AH43" s="146">
        <f>+AG43/AF43</f>
        <v>4.21920047555357</v>
      </c>
      <c r="AI43" s="229">
        <f>SUM(AI17:AI34)</f>
        <v>4273</v>
      </c>
      <c r="AJ43" s="147">
        <f>SUM(AJ17:AJ34)</f>
        <v>20531</v>
      </c>
      <c r="AK43" s="152">
        <f>+AJ43/AI43</f>
        <v>4.80482096887433</v>
      </c>
      <c r="AL43" s="116">
        <f>SUM(AL17:AL34)</f>
        <v>2579</v>
      </c>
      <c r="AM43" s="111">
        <f>SUM(AM17:AM34)</f>
        <v>11763</v>
      </c>
      <c r="AN43" s="140">
        <f>+AM43/AL43</f>
        <v>4.56107018224118</v>
      </c>
      <c r="AO43" s="116">
        <f>SUM(AO17:AO38)</f>
        <v>1754</v>
      </c>
      <c r="AP43" s="111">
        <f>SUM(AP17:AP38)</f>
        <v>7036</v>
      </c>
      <c r="AQ43" s="122">
        <f>+AP43/AO43</f>
        <v>4.01140250855188</v>
      </c>
      <c r="AR43" s="116"/>
      <c r="AS43" s="111"/>
      <c r="AT43" s="140"/>
      <c r="AU43" s="134"/>
      <c r="AV43" s="139"/>
      <c r="AW43" s="139"/>
      <c r="AX43" s="134"/>
      <c r="AY43" s="139"/>
      <c r="AZ43" s="157"/>
    </row>
    <row r="44" spans="2:52">
      <c r="B44" s="4"/>
      <c r="C44" s="5"/>
      <c r="D44" s="5"/>
      <c r="E44" s="5"/>
      <c r="F44" s="5"/>
      <c r="G44" s="182"/>
      <c r="H44" s="32"/>
      <c r="I44" s="192"/>
      <c r="J44" s="5"/>
      <c r="K44" s="5"/>
      <c r="L44" s="62"/>
      <c r="P44" s="54"/>
      <c r="Q44" s="5"/>
      <c r="R44" s="73"/>
      <c r="S44" s="51"/>
      <c r="U44" s="4"/>
      <c r="V44" s="5"/>
      <c r="W44" s="5"/>
      <c r="X44" s="5"/>
      <c r="Y44" s="5"/>
      <c r="Z44" s="101"/>
      <c r="AA44" s="112"/>
      <c r="AB44" s="212"/>
      <c r="AC44" s="5"/>
      <c r="AD44" s="13"/>
      <c r="AE44" s="51"/>
      <c r="AF44" s="224"/>
      <c r="AG44" s="40"/>
      <c r="AH44" s="73"/>
      <c r="AI44" s="228"/>
      <c r="AJ44" s="86"/>
      <c r="AK44" s="89"/>
      <c r="AL44" s="78"/>
      <c r="AM44" s="40"/>
      <c r="AN44" s="73"/>
      <c r="AO44" s="54"/>
      <c r="AP44" s="40"/>
      <c r="AQ44" s="51"/>
      <c r="AR44" s="78"/>
      <c r="AS44" s="40"/>
      <c r="AT44" s="73"/>
      <c r="AU44" s="52"/>
      <c r="AV44" s="60"/>
      <c r="AW44" s="60"/>
      <c r="AX44" s="52"/>
      <c r="AY44" s="60"/>
      <c r="AZ44" s="61"/>
    </row>
    <row r="45" spans="2:52">
      <c r="B45" s="6" t="s">
        <v>106</v>
      </c>
      <c r="C45" s="5"/>
      <c r="D45" s="5"/>
      <c r="E45" s="5"/>
      <c r="F45" s="5"/>
      <c r="G45" s="182"/>
      <c r="H45" s="32"/>
      <c r="I45" s="192"/>
      <c r="J45" s="5"/>
      <c r="K45" s="5"/>
      <c r="L45" s="73"/>
      <c r="M45" s="5"/>
      <c r="N45" s="5"/>
      <c r="O45" s="51"/>
      <c r="P45" s="54"/>
      <c r="Q45" s="5"/>
      <c r="R45" s="73"/>
      <c r="S45" s="51"/>
      <c r="U45" s="6" t="s">
        <v>107</v>
      </c>
      <c r="V45" s="5"/>
      <c r="W45" s="5"/>
      <c r="X45" s="5"/>
      <c r="Y45" s="5"/>
      <c r="Z45" s="101"/>
      <c r="AA45" s="112"/>
      <c r="AB45" s="212"/>
      <c r="AC45" s="5"/>
      <c r="AD45" s="13"/>
      <c r="AE45" s="51"/>
      <c r="AF45" s="224"/>
      <c r="AG45" s="40"/>
      <c r="AH45" s="73"/>
      <c r="AI45" s="228"/>
      <c r="AJ45" s="86"/>
      <c r="AK45" s="89"/>
      <c r="AL45" s="78"/>
      <c r="AM45" s="40"/>
      <c r="AN45" s="73"/>
      <c r="AO45" s="54"/>
      <c r="AP45" s="40"/>
      <c r="AQ45" s="51"/>
      <c r="AR45" s="78"/>
      <c r="AS45" s="40"/>
      <c r="AT45" s="73"/>
      <c r="AU45" s="54"/>
      <c r="AV45" s="5"/>
      <c r="AW45" s="5"/>
      <c r="AX45" s="54"/>
      <c r="AY45" s="5"/>
      <c r="AZ45" s="62"/>
    </row>
    <row r="46" spans="2:52">
      <c r="B46" s="4" t="s">
        <v>108</v>
      </c>
      <c r="C46" s="7" t="s">
        <v>79</v>
      </c>
      <c r="D46" s="12">
        <v>11.2</v>
      </c>
      <c r="E46" s="12" t="s">
        <v>10</v>
      </c>
      <c r="F46" s="12" t="s">
        <v>109</v>
      </c>
      <c r="G46" s="182">
        <f t="shared" ref="G46:G58" si="21">+J46+M46+P46+AC46+AF46+AI46+AL46+AL46+AO46</f>
        <v>5764</v>
      </c>
      <c r="H46" s="32">
        <f t="shared" ref="H46:H58" si="22">+K46+N46+Q46+AD46+AG46+AJ46+AM46+AM46+AP46</f>
        <v>17454</v>
      </c>
      <c r="I46" s="192">
        <f>+H46/G46</f>
        <v>3.02810548230396</v>
      </c>
      <c r="J46" s="7">
        <v>274</v>
      </c>
      <c r="K46" s="7">
        <v>729</v>
      </c>
      <c r="L46" s="73">
        <f>+K46/J46</f>
        <v>2.66058394160584</v>
      </c>
      <c r="M46" s="5">
        <v>934</v>
      </c>
      <c r="N46" s="7">
        <v>2596</v>
      </c>
      <c r="O46" s="51">
        <f>+N46/M46</f>
        <v>2.77944325481799</v>
      </c>
      <c r="P46" s="54">
        <v>1046</v>
      </c>
      <c r="Q46" s="7">
        <v>2907</v>
      </c>
      <c r="R46" s="73">
        <f t="shared" si="5"/>
        <v>2.7791586998088</v>
      </c>
      <c r="S46" s="51"/>
      <c r="U46" s="4" t="s">
        <v>108</v>
      </c>
      <c r="V46" s="7" t="s">
        <v>79</v>
      </c>
      <c r="W46" s="12">
        <v>11.2</v>
      </c>
      <c r="X46" s="12" t="s">
        <v>10</v>
      </c>
      <c r="Y46" s="12" t="s">
        <v>109</v>
      </c>
      <c r="Z46" s="101">
        <f t="shared" si="6"/>
        <v>3366</v>
      </c>
      <c r="AA46" s="112">
        <f t="shared" si="7"/>
        <v>10767</v>
      </c>
      <c r="AB46" s="212">
        <f t="shared" si="8"/>
        <v>3.19875222816399</v>
      </c>
      <c r="AC46" s="5">
        <v>1165</v>
      </c>
      <c r="AD46" s="13">
        <v>3426</v>
      </c>
      <c r="AE46" s="51">
        <f t="shared" ref="AE46:AE48" si="23">+AD46/AC46</f>
        <v>2.94077253218884</v>
      </c>
      <c r="AF46" s="224">
        <v>837</v>
      </c>
      <c r="AG46" s="40">
        <v>2747</v>
      </c>
      <c r="AH46" s="73">
        <f t="shared" si="10"/>
        <v>3.28195937873357</v>
      </c>
      <c r="AI46" s="228">
        <v>383</v>
      </c>
      <c r="AJ46" s="86">
        <v>1392</v>
      </c>
      <c r="AK46" s="89">
        <f t="shared" si="11"/>
        <v>3.63446475195822</v>
      </c>
      <c r="AL46" s="78">
        <v>144</v>
      </c>
      <c r="AM46" s="40">
        <v>455</v>
      </c>
      <c r="AN46" s="73">
        <f t="shared" si="13"/>
        <v>3.15972222222222</v>
      </c>
      <c r="AO46" s="54">
        <v>837</v>
      </c>
      <c r="AP46" s="40">
        <v>2747</v>
      </c>
      <c r="AQ46" s="51">
        <f t="shared" si="12"/>
        <v>3.28195937873357</v>
      </c>
      <c r="AR46" s="78"/>
      <c r="AS46" s="40"/>
      <c r="AT46" s="73"/>
      <c r="AU46" s="54"/>
      <c r="AV46" s="5"/>
      <c r="AW46" s="73"/>
      <c r="AX46" s="54"/>
      <c r="AY46" s="5"/>
      <c r="AZ46" s="62"/>
    </row>
    <row r="47" spans="2:52">
      <c r="B47" s="4" t="s">
        <v>110</v>
      </c>
      <c r="C47" s="7" t="s">
        <v>76</v>
      </c>
      <c r="D47" s="12">
        <v>5</v>
      </c>
      <c r="E47" s="12" t="s">
        <v>7</v>
      </c>
      <c r="F47" s="12" t="s">
        <v>84</v>
      </c>
      <c r="G47" s="182">
        <f t="shared" si="21"/>
        <v>3192</v>
      </c>
      <c r="H47" s="32">
        <f t="shared" si="22"/>
        <v>11219</v>
      </c>
      <c r="I47" s="192">
        <f>+H47/G47</f>
        <v>3.51472431077694</v>
      </c>
      <c r="J47" s="5">
        <v>180</v>
      </c>
      <c r="K47" s="5">
        <v>757</v>
      </c>
      <c r="L47" s="73">
        <f>+K47/J47</f>
        <v>4.20555555555556</v>
      </c>
      <c r="M47" s="5">
        <v>473</v>
      </c>
      <c r="N47" s="7">
        <v>1721</v>
      </c>
      <c r="O47" s="51">
        <f>+N47/M47</f>
        <v>3.6384778012685</v>
      </c>
      <c r="P47" s="54">
        <v>535</v>
      </c>
      <c r="Q47" s="7">
        <v>1975</v>
      </c>
      <c r="R47" s="73">
        <f t="shared" si="5"/>
        <v>3.69158878504673</v>
      </c>
      <c r="S47" s="51"/>
      <c r="U47" s="4" t="s">
        <v>110</v>
      </c>
      <c r="V47" s="7" t="s">
        <v>76</v>
      </c>
      <c r="W47" s="12">
        <v>5</v>
      </c>
      <c r="X47" s="12" t="s">
        <v>7</v>
      </c>
      <c r="Y47" s="12" t="s">
        <v>84</v>
      </c>
      <c r="Z47" s="101">
        <f t="shared" si="6"/>
        <v>1802</v>
      </c>
      <c r="AA47" s="112">
        <f t="shared" si="7"/>
        <v>6059</v>
      </c>
      <c r="AB47" s="212">
        <f t="shared" si="8"/>
        <v>3.36237513873474</v>
      </c>
      <c r="AC47" s="5">
        <v>829</v>
      </c>
      <c r="AD47" s="13">
        <v>2638</v>
      </c>
      <c r="AE47" s="51">
        <f t="shared" si="23"/>
        <v>3.18214716525935</v>
      </c>
      <c r="AF47" s="224">
        <v>541</v>
      </c>
      <c r="AG47" s="40">
        <v>1864</v>
      </c>
      <c r="AH47" s="73">
        <f t="shared" si="10"/>
        <v>3.44547134935305</v>
      </c>
      <c r="AI47" s="228">
        <v>230</v>
      </c>
      <c r="AJ47" s="86">
        <v>850</v>
      </c>
      <c r="AK47" s="89">
        <f t="shared" si="11"/>
        <v>3.69565217391304</v>
      </c>
      <c r="AL47" s="78">
        <v>202</v>
      </c>
      <c r="AM47" s="40">
        <v>707</v>
      </c>
      <c r="AN47" s="73">
        <f t="shared" si="13"/>
        <v>3.5</v>
      </c>
      <c r="AO47" s="54">
        <v>0</v>
      </c>
      <c r="AP47" s="40">
        <v>0</v>
      </c>
      <c r="AQ47" s="51"/>
      <c r="AR47" s="78"/>
      <c r="AS47" s="40"/>
      <c r="AT47" s="73"/>
      <c r="AU47" s="54"/>
      <c r="AV47" s="5"/>
      <c r="AW47" s="73"/>
      <c r="AX47" s="54"/>
      <c r="AY47" s="5"/>
      <c r="AZ47" s="62"/>
    </row>
    <row r="48" spans="2:52">
      <c r="B48" s="4" t="s">
        <v>111</v>
      </c>
      <c r="C48" s="7" t="s">
        <v>59</v>
      </c>
      <c r="D48" s="12">
        <v>7.5</v>
      </c>
      <c r="E48" s="12" t="s">
        <v>7</v>
      </c>
      <c r="F48" s="12" t="s">
        <v>109</v>
      </c>
      <c r="G48" s="182">
        <f t="shared" si="21"/>
        <v>3503</v>
      </c>
      <c r="H48" s="32">
        <f t="shared" si="22"/>
        <v>10922</v>
      </c>
      <c r="I48" s="192">
        <f>+H48/G48</f>
        <v>3.11789894376249</v>
      </c>
      <c r="J48" s="5"/>
      <c r="K48" s="5"/>
      <c r="L48" s="73"/>
      <c r="M48" s="5"/>
      <c r="N48" s="5"/>
      <c r="O48" s="51"/>
      <c r="P48" s="54"/>
      <c r="Q48" s="5"/>
      <c r="R48" s="73"/>
      <c r="S48" s="51"/>
      <c r="U48" s="4" t="s">
        <v>111</v>
      </c>
      <c r="V48" s="7" t="s">
        <v>59</v>
      </c>
      <c r="W48" s="12">
        <v>7.5</v>
      </c>
      <c r="X48" s="12" t="s">
        <v>7</v>
      </c>
      <c r="Y48" s="12" t="s">
        <v>109</v>
      </c>
      <c r="Z48" s="101">
        <f t="shared" si="6"/>
        <v>3060</v>
      </c>
      <c r="AA48" s="112">
        <f t="shared" si="7"/>
        <v>9564</v>
      </c>
      <c r="AB48" s="212">
        <f t="shared" si="8"/>
        <v>3.12549019607843</v>
      </c>
      <c r="AC48" s="5">
        <v>933</v>
      </c>
      <c r="AD48" s="13">
        <v>2804</v>
      </c>
      <c r="AE48" s="51">
        <f t="shared" si="23"/>
        <v>3.005359056806</v>
      </c>
      <c r="AF48" s="224">
        <v>671</v>
      </c>
      <c r="AG48" s="40">
        <v>2337</v>
      </c>
      <c r="AH48" s="73">
        <f t="shared" si="10"/>
        <v>3.48286140089419</v>
      </c>
      <c r="AI48" s="228">
        <v>518</v>
      </c>
      <c r="AJ48" s="86">
        <v>1744</v>
      </c>
      <c r="AK48" s="89">
        <f t="shared" si="11"/>
        <v>3.36679536679537</v>
      </c>
      <c r="AL48" s="78">
        <v>443</v>
      </c>
      <c r="AM48" s="40">
        <v>1358</v>
      </c>
      <c r="AN48" s="73">
        <f t="shared" si="13"/>
        <v>3.06546275395034</v>
      </c>
      <c r="AO48" s="54">
        <v>495</v>
      </c>
      <c r="AP48" s="40">
        <v>1321</v>
      </c>
      <c r="AQ48" s="51">
        <f t="shared" si="12"/>
        <v>2.66868686868687</v>
      </c>
      <c r="AR48" s="78"/>
      <c r="AS48" s="40"/>
      <c r="AT48" s="73"/>
      <c r="AU48" s="54"/>
      <c r="AV48" s="5"/>
      <c r="AW48" s="73"/>
      <c r="AX48" s="54"/>
      <c r="AY48" s="5"/>
      <c r="AZ48" s="62"/>
    </row>
    <row r="49" spans="2:52">
      <c r="B49" s="4" t="s">
        <v>112</v>
      </c>
      <c r="C49" s="7" t="s">
        <v>59</v>
      </c>
      <c r="D49" s="12">
        <v>5</v>
      </c>
      <c r="E49" s="12" t="s">
        <v>7</v>
      </c>
      <c r="F49" s="12" t="s">
        <v>87</v>
      </c>
      <c r="G49" s="182"/>
      <c r="H49" s="32"/>
      <c r="I49" s="192"/>
      <c r="J49" s="5"/>
      <c r="K49" s="5"/>
      <c r="L49" s="73"/>
      <c r="M49" s="5"/>
      <c r="N49" s="5"/>
      <c r="O49" s="51"/>
      <c r="P49" s="54"/>
      <c r="Q49" s="5"/>
      <c r="R49" s="73"/>
      <c r="S49" s="51"/>
      <c r="U49" s="4" t="s">
        <v>112</v>
      </c>
      <c r="V49" s="7" t="s">
        <v>59</v>
      </c>
      <c r="W49" s="12">
        <v>5</v>
      </c>
      <c r="X49" s="12" t="s">
        <v>7</v>
      </c>
      <c r="Y49" s="12" t="s">
        <v>81</v>
      </c>
      <c r="Z49" s="101">
        <f t="shared" si="6"/>
        <v>0</v>
      </c>
      <c r="AA49" s="112">
        <f t="shared" si="7"/>
        <v>0</v>
      </c>
      <c r="AB49" s="212" t="e">
        <f t="shared" si="8"/>
        <v>#DIV/0!</v>
      </c>
      <c r="AC49" s="5"/>
      <c r="AD49" s="13"/>
      <c r="AE49" s="51"/>
      <c r="AF49" s="225"/>
      <c r="AG49" s="40"/>
      <c r="AH49" s="73"/>
      <c r="AI49" s="228"/>
      <c r="AJ49" s="86"/>
      <c r="AK49" s="89"/>
      <c r="AL49" s="78"/>
      <c r="AM49" s="40"/>
      <c r="AN49" s="73"/>
      <c r="AO49" s="54"/>
      <c r="AP49" s="40"/>
      <c r="AQ49" s="51"/>
      <c r="AR49" s="78"/>
      <c r="AS49" s="40"/>
      <c r="AT49" s="73"/>
      <c r="AU49" s="54"/>
      <c r="AV49" s="5"/>
      <c r="AW49" s="73"/>
      <c r="AX49" s="54"/>
      <c r="AY49" s="5"/>
      <c r="AZ49" s="62"/>
    </row>
    <row r="50" spans="2:52">
      <c r="B50" s="4"/>
      <c r="C50" s="7"/>
      <c r="D50" s="12"/>
      <c r="E50" s="12"/>
      <c r="F50" s="12"/>
      <c r="G50" s="182"/>
      <c r="H50" s="32"/>
      <c r="I50" s="192"/>
      <c r="J50" s="5"/>
      <c r="K50" s="5"/>
      <c r="L50" s="73"/>
      <c r="M50" s="5"/>
      <c r="N50" s="5"/>
      <c r="O50" s="51"/>
      <c r="P50" s="54"/>
      <c r="Q50" s="5"/>
      <c r="R50" s="73"/>
      <c r="S50" s="51"/>
      <c r="U50" s="4"/>
      <c r="V50" s="7"/>
      <c r="W50" s="12"/>
      <c r="X50" s="12"/>
      <c r="Y50" s="12"/>
      <c r="Z50" s="101"/>
      <c r="AA50" s="112"/>
      <c r="AB50" s="212"/>
      <c r="AC50" s="5"/>
      <c r="AD50" s="13"/>
      <c r="AE50" s="51"/>
      <c r="AF50" s="225"/>
      <c r="AG50" s="40"/>
      <c r="AH50" s="73"/>
      <c r="AI50" s="228"/>
      <c r="AJ50" s="86"/>
      <c r="AK50" s="89"/>
      <c r="AL50" s="78"/>
      <c r="AM50" s="40"/>
      <c r="AN50" s="73"/>
      <c r="AO50" s="54"/>
      <c r="AP50" s="40"/>
      <c r="AQ50" s="51"/>
      <c r="AR50" s="78"/>
      <c r="AS50" s="40"/>
      <c r="AT50" s="73"/>
      <c r="AU50" s="54"/>
      <c r="AV50" s="5"/>
      <c r="AW50" s="73"/>
      <c r="AX50" s="54"/>
      <c r="AY50" s="5"/>
      <c r="AZ50" s="62"/>
    </row>
    <row r="51" spans="2:52">
      <c r="B51" s="6" t="s">
        <v>113</v>
      </c>
      <c r="C51" s="5"/>
      <c r="D51" s="5"/>
      <c r="E51" s="12"/>
      <c r="F51" s="12"/>
      <c r="G51" s="182"/>
      <c r="H51" s="32"/>
      <c r="I51" s="192"/>
      <c r="J51" s="5"/>
      <c r="K51" s="5"/>
      <c r="L51" s="73"/>
      <c r="M51" s="5"/>
      <c r="N51" s="5"/>
      <c r="O51" s="51"/>
      <c r="P51" s="54"/>
      <c r="Q51" s="5"/>
      <c r="R51" s="73"/>
      <c r="S51" s="51"/>
      <c r="U51" s="6" t="s">
        <v>113</v>
      </c>
      <c r="V51" s="5"/>
      <c r="W51" s="5"/>
      <c r="X51" s="12"/>
      <c r="Y51" s="12"/>
      <c r="Z51" s="101"/>
      <c r="AA51" s="112"/>
      <c r="AB51" s="212"/>
      <c r="AC51" s="5"/>
      <c r="AD51" s="13"/>
      <c r="AE51" s="51"/>
      <c r="AF51" s="224"/>
      <c r="AG51" s="40"/>
      <c r="AH51" s="73"/>
      <c r="AI51" s="228"/>
      <c r="AJ51" s="86"/>
      <c r="AK51" s="89"/>
      <c r="AL51" s="78"/>
      <c r="AM51" s="40"/>
      <c r="AN51" s="73"/>
      <c r="AO51" s="54"/>
      <c r="AP51" s="40"/>
      <c r="AQ51" s="51"/>
      <c r="AR51" s="78"/>
      <c r="AS51" s="40"/>
      <c r="AT51" s="73"/>
      <c r="AU51" s="54"/>
      <c r="AV51" s="5"/>
      <c r="AW51" s="73"/>
      <c r="AX51" s="54"/>
      <c r="AY51" s="5"/>
      <c r="AZ51" s="62"/>
    </row>
    <row r="52" spans="2:52">
      <c r="B52" s="4" t="s">
        <v>114</v>
      </c>
      <c r="C52" s="5" t="s">
        <v>59</v>
      </c>
      <c r="D52" s="12">
        <v>7.5</v>
      </c>
      <c r="E52" s="12" t="s">
        <v>10</v>
      </c>
      <c r="F52" s="12"/>
      <c r="G52" s="182">
        <f t="shared" si="21"/>
        <v>573</v>
      </c>
      <c r="H52" s="32">
        <f t="shared" si="22"/>
        <v>1533</v>
      </c>
      <c r="I52" s="192">
        <f t="shared" ref="I52:I58" si="24">+H52/G52</f>
        <v>2.67539267015707</v>
      </c>
      <c r="J52" s="5"/>
      <c r="K52" s="5"/>
      <c r="L52" s="73"/>
      <c r="M52" s="5">
        <v>65</v>
      </c>
      <c r="N52" s="7">
        <v>151</v>
      </c>
      <c r="O52" s="51">
        <f t="shared" si="4"/>
        <v>2.32307692307692</v>
      </c>
      <c r="P52" s="54">
        <v>62</v>
      </c>
      <c r="Q52" s="7">
        <v>152</v>
      </c>
      <c r="R52" s="73">
        <f t="shared" si="5"/>
        <v>2.45161290322581</v>
      </c>
      <c r="S52" s="51"/>
      <c r="U52" s="4" t="s">
        <v>114</v>
      </c>
      <c r="V52" s="5" t="s">
        <v>59</v>
      </c>
      <c r="W52" s="12">
        <v>7.5</v>
      </c>
      <c r="X52" s="12" t="s">
        <v>10</v>
      </c>
      <c r="Y52" s="12"/>
      <c r="Z52" s="101">
        <f t="shared" si="6"/>
        <v>387</v>
      </c>
      <c r="AA52" s="112">
        <f t="shared" si="7"/>
        <v>1065</v>
      </c>
      <c r="AB52" s="212">
        <f t="shared" si="8"/>
        <v>2.75193798449612</v>
      </c>
      <c r="AC52" s="5">
        <v>67</v>
      </c>
      <c r="AD52" s="13">
        <v>145</v>
      </c>
      <c r="AE52" s="51">
        <f t="shared" ref="AE52:AE54" si="25">+AD52/AC52</f>
        <v>2.16417910447761</v>
      </c>
      <c r="AF52" s="224">
        <v>58</v>
      </c>
      <c r="AG52" s="40">
        <v>138</v>
      </c>
      <c r="AH52" s="73">
        <f t="shared" si="10"/>
        <v>2.37931034482759</v>
      </c>
      <c r="AI52" s="228">
        <v>59</v>
      </c>
      <c r="AJ52" s="86">
        <v>155</v>
      </c>
      <c r="AK52" s="89">
        <f t="shared" si="11"/>
        <v>2.6271186440678</v>
      </c>
      <c r="AL52" s="78">
        <v>59</v>
      </c>
      <c r="AM52" s="40">
        <v>165</v>
      </c>
      <c r="AN52" s="73">
        <f t="shared" si="13"/>
        <v>2.79661016949153</v>
      </c>
      <c r="AO52" s="54">
        <v>144</v>
      </c>
      <c r="AP52" s="40">
        <v>462</v>
      </c>
      <c r="AQ52" s="51">
        <f t="shared" si="12"/>
        <v>3.20833333333333</v>
      </c>
      <c r="AR52" s="78"/>
      <c r="AS52" s="40"/>
      <c r="AT52" s="73"/>
      <c r="AU52" s="54"/>
      <c r="AV52" s="5"/>
      <c r="AW52" s="73"/>
      <c r="AX52" s="54"/>
      <c r="AY52" s="5"/>
      <c r="AZ52" s="62"/>
    </row>
    <row r="53" spans="2:52">
      <c r="B53" s="4" t="s">
        <v>61</v>
      </c>
      <c r="C53" s="7" t="s">
        <v>59</v>
      </c>
      <c r="D53" s="12">
        <v>7.5</v>
      </c>
      <c r="E53" s="12" t="s">
        <v>10</v>
      </c>
      <c r="F53" s="12"/>
      <c r="G53" s="182">
        <f t="shared" si="21"/>
        <v>1208</v>
      </c>
      <c r="H53" s="32">
        <f t="shared" si="22"/>
        <v>3777</v>
      </c>
      <c r="I53" s="192">
        <f t="shared" si="24"/>
        <v>3.12665562913907</v>
      </c>
      <c r="J53" s="5"/>
      <c r="K53" s="5"/>
      <c r="L53" s="73"/>
      <c r="M53" s="5">
        <v>108</v>
      </c>
      <c r="N53" s="5">
        <v>337</v>
      </c>
      <c r="O53" s="51">
        <f t="shared" si="4"/>
        <v>3.12037037037037</v>
      </c>
      <c r="P53" s="54">
        <v>133</v>
      </c>
      <c r="Q53" s="7">
        <v>415</v>
      </c>
      <c r="R53" s="73">
        <f t="shared" si="5"/>
        <v>3.1203007518797</v>
      </c>
      <c r="S53" s="51"/>
      <c r="U53" s="4" t="s">
        <v>61</v>
      </c>
      <c r="V53" s="7" t="s">
        <v>59</v>
      </c>
      <c r="W53" s="12">
        <v>7.5</v>
      </c>
      <c r="X53" s="12" t="s">
        <v>10</v>
      </c>
      <c r="Y53" s="12"/>
      <c r="Z53" s="101">
        <f t="shared" si="6"/>
        <v>852</v>
      </c>
      <c r="AA53" s="112">
        <f t="shared" si="7"/>
        <v>2671</v>
      </c>
      <c r="AB53" s="212">
        <f t="shared" si="8"/>
        <v>3.1349765258216</v>
      </c>
      <c r="AC53" s="5">
        <v>157</v>
      </c>
      <c r="AD53" s="13">
        <v>435</v>
      </c>
      <c r="AE53" s="51">
        <f t="shared" si="25"/>
        <v>2.77070063694268</v>
      </c>
      <c r="AF53" s="224">
        <v>128</v>
      </c>
      <c r="AG53" s="40">
        <v>383</v>
      </c>
      <c r="AH53" s="73">
        <f t="shared" si="10"/>
        <v>2.9921875</v>
      </c>
      <c r="AI53" s="228">
        <v>125</v>
      </c>
      <c r="AJ53" s="86">
        <v>391</v>
      </c>
      <c r="AK53" s="89">
        <f t="shared" si="11"/>
        <v>3.128</v>
      </c>
      <c r="AL53" s="78">
        <v>115</v>
      </c>
      <c r="AM53" s="40">
        <v>354</v>
      </c>
      <c r="AN53" s="73">
        <f t="shared" si="13"/>
        <v>3.07826086956522</v>
      </c>
      <c r="AO53" s="54">
        <v>327</v>
      </c>
      <c r="AP53" s="40">
        <v>1108</v>
      </c>
      <c r="AQ53" s="51">
        <f t="shared" si="12"/>
        <v>3.38837920489297</v>
      </c>
      <c r="AR53" s="78"/>
      <c r="AS53" s="40"/>
      <c r="AT53" s="73"/>
      <c r="AU53" s="54"/>
      <c r="AV53" s="5"/>
      <c r="AW53" s="73"/>
      <c r="AX53" s="54"/>
      <c r="AY53" s="5"/>
      <c r="AZ53" s="62"/>
    </row>
    <row r="54" spans="2:52">
      <c r="B54" s="4" t="s">
        <v>78</v>
      </c>
      <c r="C54" s="7" t="s">
        <v>79</v>
      </c>
      <c r="D54" s="12">
        <v>8</v>
      </c>
      <c r="E54" s="12" t="s">
        <v>10</v>
      </c>
      <c r="F54" s="12"/>
      <c r="G54" s="182">
        <f t="shared" si="21"/>
        <v>359</v>
      </c>
      <c r="H54" s="32">
        <f t="shared" si="22"/>
        <v>997</v>
      </c>
      <c r="I54" s="192">
        <f t="shared" si="24"/>
        <v>2.77715877437326</v>
      </c>
      <c r="J54" s="5"/>
      <c r="K54" s="5"/>
      <c r="L54" s="73"/>
      <c r="M54" s="5">
        <v>71</v>
      </c>
      <c r="N54" s="7">
        <v>206</v>
      </c>
      <c r="O54" s="51">
        <f t="shared" si="4"/>
        <v>2.90140845070423</v>
      </c>
      <c r="P54" s="54">
        <v>107</v>
      </c>
      <c r="Q54" s="7">
        <v>312</v>
      </c>
      <c r="R54" s="73">
        <f t="shared" si="5"/>
        <v>2.91588785046729</v>
      </c>
      <c r="S54" s="51"/>
      <c r="U54" s="4" t="s">
        <v>78</v>
      </c>
      <c r="V54" s="7" t="s">
        <v>79</v>
      </c>
      <c r="W54" s="12">
        <v>8</v>
      </c>
      <c r="X54" s="12" t="s">
        <v>10</v>
      </c>
      <c r="Y54" s="12"/>
      <c r="Z54" s="101">
        <f t="shared" si="6"/>
        <v>175</v>
      </c>
      <c r="AA54" s="112">
        <f t="shared" si="7"/>
        <v>464</v>
      </c>
      <c r="AB54" s="212">
        <f t="shared" si="8"/>
        <v>2.65142857142857</v>
      </c>
      <c r="AC54" s="5">
        <v>68</v>
      </c>
      <c r="AD54" s="13">
        <v>188</v>
      </c>
      <c r="AE54" s="51">
        <f t="shared" si="25"/>
        <v>2.76470588235294</v>
      </c>
      <c r="AF54" s="224">
        <v>70</v>
      </c>
      <c r="AG54" s="40">
        <v>171</v>
      </c>
      <c r="AH54" s="73">
        <f t="shared" si="10"/>
        <v>2.44285714285714</v>
      </c>
      <c r="AI54" s="228">
        <v>17</v>
      </c>
      <c r="AJ54" s="86">
        <v>45</v>
      </c>
      <c r="AK54" s="89">
        <f t="shared" si="11"/>
        <v>2.64705882352941</v>
      </c>
      <c r="AL54" s="78">
        <v>6</v>
      </c>
      <c r="AM54" s="40">
        <v>15</v>
      </c>
      <c r="AN54" s="73">
        <f t="shared" si="13"/>
        <v>2.5</v>
      </c>
      <c r="AO54" s="54">
        <v>14</v>
      </c>
      <c r="AP54" s="40">
        <v>45</v>
      </c>
      <c r="AQ54" s="51">
        <f t="shared" si="12"/>
        <v>3.21428571428571</v>
      </c>
      <c r="AR54" s="78"/>
      <c r="AS54" s="40"/>
      <c r="AT54" s="73"/>
      <c r="AU54" s="54"/>
      <c r="AV54" s="5"/>
      <c r="AW54" s="73"/>
      <c r="AX54" s="54"/>
      <c r="AY54" s="5"/>
      <c r="AZ54" s="62"/>
    </row>
    <row r="55" spans="2:52">
      <c r="B55" s="4" t="s">
        <v>88</v>
      </c>
      <c r="C55" s="7" t="s">
        <v>79</v>
      </c>
      <c r="D55" s="12">
        <v>8</v>
      </c>
      <c r="E55" s="5" t="s">
        <v>10</v>
      </c>
      <c r="F55" s="5"/>
      <c r="G55" s="182">
        <f t="shared" si="21"/>
        <v>327</v>
      </c>
      <c r="H55" s="32">
        <f t="shared" si="22"/>
        <v>751</v>
      </c>
      <c r="I55" s="192">
        <f t="shared" si="24"/>
        <v>2.29663608562691</v>
      </c>
      <c r="J55" s="5"/>
      <c r="K55" s="5"/>
      <c r="L55" s="73"/>
      <c r="M55" s="5"/>
      <c r="N55" s="5"/>
      <c r="O55" s="51"/>
      <c r="P55" s="54"/>
      <c r="Q55" s="5"/>
      <c r="R55" s="73"/>
      <c r="S55" s="51"/>
      <c r="U55" s="4" t="s">
        <v>88</v>
      </c>
      <c r="V55" s="7" t="s">
        <v>79</v>
      </c>
      <c r="W55" s="12">
        <v>8</v>
      </c>
      <c r="X55" s="5" t="s">
        <v>10</v>
      </c>
      <c r="Y55" s="5"/>
      <c r="Z55" s="101">
        <f t="shared" si="6"/>
        <v>252</v>
      </c>
      <c r="AA55" s="112">
        <f t="shared" si="7"/>
        <v>582</v>
      </c>
      <c r="AB55" s="212">
        <f t="shared" si="8"/>
        <v>2.30952380952381</v>
      </c>
      <c r="AC55" s="5"/>
      <c r="AD55" s="5"/>
      <c r="AE55" s="51"/>
      <c r="AF55" s="224">
        <v>67</v>
      </c>
      <c r="AG55" s="40">
        <v>140</v>
      </c>
      <c r="AH55" s="73">
        <f t="shared" si="10"/>
        <v>2.08955223880597</v>
      </c>
      <c r="AI55" s="228">
        <v>81</v>
      </c>
      <c r="AJ55" s="86">
        <v>197</v>
      </c>
      <c r="AK55" s="89">
        <f t="shared" si="11"/>
        <v>2.4320987654321</v>
      </c>
      <c r="AL55" s="78">
        <v>75</v>
      </c>
      <c r="AM55" s="40">
        <v>169</v>
      </c>
      <c r="AN55" s="73">
        <f t="shared" si="13"/>
        <v>2.25333333333333</v>
      </c>
      <c r="AO55" s="54">
        <v>29</v>
      </c>
      <c r="AP55" s="40">
        <v>76</v>
      </c>
      <c r="AQ55" s="51">
        <f t="shared" si="12"/>
        <v>2.62068965517241</v>
      </c>
      <c r="AR55" s="78"/>
      <c r="AS55" s="40"/>
      <c r="AT55" s="73"/>
      <c r="AU55" s="54"/>
      <c r="AV55" s="5"/>
      <c r="AW55" s="73"/>
      <c r="AX55" s="54"/>
      <c r="AY55" s="5"/>
      <c r="AZ55" s="62"/>
    </row>
    <row r="56" ht="17" customHeight="1" spans="2:52">
      <c r="B56" s="4" t="s">
        <v>75</v>
      </c>
      <c r="C56" s="5" t="s">
        <v>64</v>
      </c>
      <c r="D56" s="5" t="s">
        <v>77</v>
      </c>
      <c r="E56" s="5" t="s">
        <v>13</v>
      </c>
      <c r="F56" s="5"/>
      <c r="G56" s="182">
        <f t="shared" si="21"/>
        <v>452</v>
      </c>
      <c r="H56" s="32">
        <f t="shared" si="22"/>
        <v>1266</v>
      </c>
      <c r="I56" s="192">
        <f t="shared" si="24"/>
        <v>2.80088495575221</v>
      </c>
      <c r="J56" s="5"/>
      <c r="K56" s="5"/>
      <c r="L56" s="73"/>
      <c r="M56" s="5"/>
      <c r="N56" s="5"/>
      <c r="O56" s="51"/>
      <c r="P56" s="54"/>
      <c r="Q56" s="5"/>
      <c r="R56" s="62"/>
      <c r="S56" s="5"/>
      <c r="U56" s="4" t="s">
        <v>75</v>
      </c>
      <c r="V56" s="5" t="s">
        <v>64</v>
      </c>
      <c r="W56" s="5" t="s">
        <v>77</v>
      </c>
      <c r="X56" s="5" t="s">
        <v>13</v>
      </c>
      <c r="Y56" s="5"/>
      <c r="Z56" s="101">
        <f t="shared" si="6"/>
        <v>385</v>
      </c>
      <c r="AA56" s="112">
        <f t="shared" si="7"/>
        <v>1047</v>
      </c>
      <c r="AB56" s="212">
        <f t="shared" si="8"/>
        <v>2.71948051948052</v>
      </c>
      <c r="AC56" s="5"/>
      <c r="AD56" s="5"/>
      <c r="AE56" s="5"/>
      <c r="AF56" s="223"/>
      <c r="AG56" s="5"/>
      <c r="AH56" s="62"/>
      <c r="AI56" s="78"/>
      <c r="AJ56" s="40"/>
      <c r="AK56" s="5"/>
      <c r="AL56" s="54">
        <v>67</v>
      </c>
      <c r="AM56" s="5">
        <v>219</v>
      </c>
      <c r="AN56" s="73">
        <f t="shared" si="13"/>
        <v>3.26865671641791</v>
      </c>
      <c r="AO56" s="54">
        <v>318</v>
      </c>
      <c r="AP56" s="40">
        <v>828</v>
      </c>
      <c r="AQ56" s="51">
        <f t="shared" si="12"/>
        <v>2.60377358490566</v>
      </c>
      <c r="AR56" s="78"/>
      <c r="AS56" s="40"/>
      <c r="AT56" s="73"/>
      <c r="AU56" s="54"/>
      <c r="AV56" s="7"/>
      <c r="AW56" s="73"/>
      <c r="AX56" s="54"/>
      <c r="AY56" s="5"/>
      <c r="AZ56" s="62"/>
    </row>
    <row r="57" ht="17" customHeight="1" spans="2:52">
      <c r="B57" s="4"/>
      <c r="C57" s="5"/>
      <c r="D57" s="5"/>
      <c r="E57" s="5"/>
      <c r="F57" s="5"/>
      <c r="G57" s="182"/>
      <c r="H57" s="32"/>
      <c r="I57" s="192"/>
      <c r="J57" s="5"/>
      <c r="K57" s="5"/>
      <c r="L57" s="73"/>
      <c r="M57" s="5"/>
      <c r="N57" s="5"/>
      <c r="O57" s="51"/>
      <c r="P57" s="54"/>
      <c r="Q57" s="5"/>
      <c r="R57" s="62"/>
      <c r="S57" s="5"/>
      <c r="U57" s="8" t="s">
        <v>99</v>
      </c>
      <c r="V57" s="7" t="s">
        <v>59</v>
      </c>
      <c r="W57" s="13">
        <v>7.5</v>
      </c>
      <c r="X57" s="13" t="s">
        <v>10</v>
      </c>
      <c r="Y57" s="5"/>
      <c r="Z57" s="101">
        <f t="shared" ref="Z57" si="26">+SUM(AC57,AF57,AI57,AL57,AO57,AR57,AU57,AX57)</f>
        <v>0</v>
      </c>
      <c r="AA57" s="112">
        <f t="shared" ref="AA57" si="27">+SUM(AD57,AG57,AJ57,AM57,AP57,AS57,AV57,AY57)</f>
        <v>0</v>
      </c>
      <c r="AB57" s="212"/>
      <c r="AC57" s="5"/>
      <c r="AD57" s="5"/>
      <c r="AE57" s="5"/>
      <c r="AF57" s="223"/>
      <c r="AG57" s="5"/>
      <c r="AH57" s="5"/>
      <c r="AI57" s="78"/>
      <c r="AJ57" s="40"/>
      <c r="AK57" s="5"/>
      <c r="AL57" s="54"/>
      <c r="AM57" s="5"/>
      <c r="AN57" s="51"/>
      <c r="AO57" s="54"/>
      <c r="AP57" s="40"/>
      <c r="AQ57" s="51"/>
      <c r="AR57" s="78"/>
      <c r="AS57" s="40"/>
      <c r="AT57" s="73"/>
      <c r="AU57" s="54"/>
      <c r="AV57" s="5"/>
      <c r="AW57" s="73"/>
      <c r="AX57" s="54"/>
      <c r="AY57" s="5"/>
      <c r="AZ57" s="62"/>
    </row>
    <row r="58" ht="17" customHeight="1" spans="2:52">
      <c r="B58" s="103" t="s">
        <v>92</v>
      </c>
      <c r="C58" s="171" t="s">
        <v>79</v>
      </c>
      <c r="D58" s="172">
        <v>11.2</v>
      </c>
      <c r="E58" s="185" t="s">
        <v>10</v>
      </c>
      <c r="F58" s="185"/>
      <c r="G58" s="182">
        <f t="shared" si="21"/>
        <v>49</v>
      </c>
      <c r="H58" s="32">
        <f t="shared" si="22"/>
        <v>130</v>
      </c>
      <c r="I58" s="192">
        <f t="shared" si="24"/>
        <v>2.6530612244898</v>
      </c>
      <c r="J58" s="85"/>
      <c r="K58" s="85"/>
      <c r="L58" s="155"/>
      <c r="M58" s="5"/>
      <c r="N58" s="5"/>
      <c r="O58" s="51"/>
      <c r="P58" s="98"/>
      <c r="Q58" s="85"/>
      <c r="R58" s="90"/>
      <c r="S58" s="5"/>
      <c r="U58" s="103" t="s">
        <v>92</v>
      </c>
      <c r="V58" s="171" t="s">
        <v>79</v>
      </c>
      <c r="W58" s="172">
        <v>11.2</v>
      </c>
      <c r="X58" s="185" t="s">
        <v>10</v>
      </c>
      <c r="Y58" s="185"/>
      <c r="Z58" s="101">
        <f t="shared" si="6"/>
        <v>49</v>
      </c>
      <c r="AA58" s="112">
        <f t="shared" si="7"/>
        <v>130</v>
      </c>
      <c r="AB58" s="212">
        <f t="shared" si="8"/>
        <v>2.6530612244898</v>
      </c>
      <c r="AC58" s="85"/>
      <c r="AD58" s="85"/>
      <c r="AE58" s="85"/>
      <c r="AF58" s="227"/>
      <c r="AG58" s="5"/>
      <c r="AH58" s="5"/>
      <c r="AI58" s="78"/>
      <c r="AJ58" s="40"/>
      <c r="AK58" s="5"/>
      <c r="AL58" s="54"/>
      <c r="AM58" s="5"/>
      <c r="AN58" s="51"/>
      <c r="AO58" s="54">
        <v>49</v>
      </c>
      <c r="AP58" s="40">
        <v>130</v>
      </c>
      <c r="AQ58" s="51">
        <f t="shared" si="12"/>
        <v>2.6530612244898</v>
      </c>
      <c r="AR58" s="154"/>
      <c r="AS58" s="150"/>
      <c r="AT58" s="155"/>
      <c r="AU58" s="54"/>
      <c r="AV58" s="5"/>
      <c r="AW58" s="73"/>
      <c r="AX58" s="54"/>
      <c r="AY58" s="5"/>
      <c r="AZ58" s="62"/>
    </row>
    <row r="59" ht="16.35" spans="4:52">
      <c r="D59" t="s">
        <v>115</v>
      </c>
      <c r="G59" s="183">
        <f>SUM(G43:G58)</f>
        <v>53669</v>
      </c>
      <c r="H59" s="184">
        <f>SUM(H43:H58)</f>
        <v>211012</v>
      </c>
      <c r="I59" s="195"/>
      <c r="J59" s="144">
        <f>SUM(J43:J56)</f>
        <v>1644</v>
      </c>
      <c r="K59" s="142">
        <f>SUM(K43:K56)</f>
        <v>7238</v>
      </c>
      <c r="L59" s="122"/>
      <c r="M59" s="142">
        <f>SUM(M43:M56)</f>
        <v>6284</v>
      </c>
      <c r="N59" s="111">
        <f>SUM(N43:N56)</f>
        <v>25333</v>
      </c>
      <c r="O59" s="199"/>
      <c r="P59" s="142">
        <f>SUM(P43:P56)</f>
        <v>7665</v>
      </c>
      <c r="Q59" s="111">
        <f>SUM(Q43:Q56)</f>
        <v>30195</v>
      </c>
      <c r="R59" s="199"/>
      <c r="S59" s="96"/>
      <c r="T59" s="96"/>
      <c r="U59" s="97"/>
      <c r="V59" s="97"/>
      <c r="W59" s="97" t="s">
        <v>115</v>
      </c>
      <c r="X59" s="103"/>
      <c r="Z59" s="216">
        <f>SUM(Z43:Z58)</f>
        <v>34386</v>
      </c>
      <c r="AA59" s="184">
        <f>SUM(AA43:AA58)</f>
        <v>133041</v>
      </c>
      <c r="AB59" s="217"/>
      <c r="AC59" s="144">
        <f>SUM(AC43:AC56)</f>
        <v>11942</v>
      </c>
      <c r="AD59" s="111">
        <f>SUM(AD43:AD56)</f>
        <v>42607</v>
      </c>
      <c r="AE59" s="96"/>
      <c r="AF59" s="142">
        <f t="shared" ref="AF59:AG59" si="28">SUM(AF43:AF56)</f>
        <v>9101</v>
      </c>
      <c r="AG59" s="111">
        <f t="shared" si="28"/>
        <v>36171</v>
      </c>
      <c r="AH59" s="146"/>
      <c r="AI59" s="144">
        <f>SUM(AI43:AI56)</f>
        <v>5686</v>
      </c>
      <c r="AJ59" s="111">
        <f>SUM(AJ43:AJ56)</f>
        <v>25305</v>
      </c>
      <c r="AK59" s="153"/>
      <c r="AL59" s="142">
        <f>SUM(AL43:AL56)</f>
        <v>3690</v>
      </c>
      <c r="AM59" s="111">
        <f>SUM(AM43:AM56)</f>
        <v>15205</v>
      </c>
      <c r="AN59" s="152"/>
      <c r="AO59" s="116">
        <f>SUM(AO43:AO58)</f>
        <v>3967</v>
      </c>
      <c r="AP59" s="111">
        <f>SUM(AP43:AP58)</f>
        <v>13753</v>
      </c>
      <c r="AQ59" s="140"/>
      <c r="AR59" s="154"/>
      <c r="AS59" s="150"/>
      <c r="AT59" s="155"/>
      <c r="AU59" s="134"/>
      <c r="AV59" s="139"/>
      <c r="AW59" s="139"/>
      <c r="AX59" s="134"/>
      <c r="AY59" s="139"/>
      <c r="AZ59" s="157"/>
    </row>
    <row r="60" spans="32:50">
      <c r="AF60" s="129"/>
      <c r="AG60" s="129"/>
      <c r="AH60" s="40"/>
      <c r="AP60" s="64"/>
      <c r="AX60" t="s">
        <v>116</v>
      </c>
    </row>
    <row r="61" spans="2:30">
      <c r="B61" s="173" t="s">
        <v>117</v>
      </c>
      <c r="H61" s="64">
        <f>+H59/8.8</f>
        <v>23978.6363636364</v>
      </c>
      <c r="I61" t="s">
        <v>118</v>
      </c>
      <c r="K61" s="64"/>
      <c r="N61" s="64"/>
      <c r="Q61" s="64"/>
      <c r="U61" s="173" t="s">
        <v>117</v>
      </c>
      <c r="AA61">
        <f>+AA59/8.8</f>
        <v>15118.2954545455</v>
      </c>
      <c r="AB61" t="s">
        <v>118</v>
      </c>
      <c r="AD61" s="64"/>
    </row>
    <row r="62" spans="2:30">
      <c r="B62" t="s">
        <v>119</v>
      </c>
      <c r="H62">
        <f>+H61*1.78</f>
        <v>42681.9727272727</v>
      </c>
      <c r="I62" t="s">
        <v>120</v>
      </c>
      <c r="J62" s="233" t="s">
        <v>121</v>
      </c>
      <c r="N62" s="64"/>
      <c r="Q62" s="64"/>
      <c r="U62" t="s">
        <v>122</v>
      </c>
      <c r="AA62" s="218">
        <f>+AA61*1.78</f>
        <v>26910.5659090909</v>
      </c>
      <c r="AB62" t="s">
        <v>120</v>
      </c>
      <c r="AD62" s="64"/>
    </row>
    <row r="63" spans="14:17">
      <c r="N63" s="64"/>
      <c r="Q63" s="64"/>
    </row>
    <row r="64" spans="2:21">
      <c r="B64" s="173" t="s">
        <v>123</v>
      </c>
      <c r="U64" t="s">
        <v>124</v>
      </c>
    </row>
    <row r="65" spans="2:21">
      <c r="B65" t="s">
        <v>125</v>
      </c>
      <c r="U65" t="s">
        <v>126</v>
      </c>
    </row>
    <row r="66" spans="2:21">
      <c r="B66" t="s">
        <v>127</v>
      </c>
      <c r="U66" t="s">
        <v>128</v>
      </c>
    </row>
    <row r="67" spans="2:21">
      <c r="B67" t="s">
        <v>129</v>
      </c>
      <c r="U67" t="s">
        <v>130</v>
      </c>
    </row>
    <row r="68" spans="2:21">
      <c r="B68" t="s">
        <v>131</v>
      </c>
      <c r="U68" t="s">
        <v>132</v>
      </c>
    </row>
    <row r="69" spans="2:21">
      <c r="B69" t="s">
        <v>133</v>
      </c>
      <c r="U69" t="s">
        <v>134</v>
      </c>
    </row>
    <row r="70" spans="2:21">
      <c r="B70" t="s">
        <v>135</v>
      </c>
      <c r="U70" t="s">
        <v>136</v>
      </c>
    </row>
    <row r="71" spans="21:21">
      <c r="U71" t="s">
        <v>137</v>
      </c>
    </row>
    <row r="72" spans="1:4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t="s">
        <v>138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ht="20.4" spans="1:40">
      <c r="A73" s="5"/>
      <c r="B73" s="5"/>
      <c r="C73" s="23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 t="s">
        <v>139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t="s">
        <v>135</v>
      </c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>
      <c r="A76" s="5"/>
      <c r="B76" s="5"/>
      <c r="C76" s="5"/>
      <c r="D76" s="80"/>
      <c r="E76" s="81"/>
      <c r="F76" s="80"/>
      <c r="G76" s="80"/>
      <c r="H76" s="81"/>
      <c r="I76" s="80"/>
      <c r="J76" s="80"/>
      <c r="K76" s="81"/>
      <c r="L76" s="80"/>
      <c r="M76" s="80"/>
      <c r="N76" s="81"/>
      <c r="O76" s="80"/>
      <c r="P76" s="51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>
      <c r="A77" s="5"/>
      <c r="B77" s="5"/>
      <c r="C77" s="5"/>
      <c r="D77" s="12"/>
      <c r="E77" s="12"/>
      <c r="F77" s="5"/>
      <c r="G77" s="12"/>
      <c r="H77" s="12"/>
      <c r="I77" s="5"/>
      <c r="J77" s="12"/>
      <c r="K77" s="12"/>
      <c r="L77" s="5"/>
      <c r="M77" s="12"/>
      <c r="N77" s="12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>
      <c r="A78" s="5"/>
      <c r="B78" s="5"/>
      <c r="C78" s="5"/>
      <c r="D78" s="12"/>
      <c r="E78" s="12"/>
      <c r="F78" s="5"/>
      <c r="G78" s="12"/>
      <c r="H78" s="12"/>
      <c r="I78" s="5"/>
      <c r="J78" s="12"/>
      <c r="K78" s="12"/>
      <c r="L78" s="5"/>
      <c r="M78" s="12"/>
      <c r="N78" s="12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>
      <c r="A79" s="5"/>
      <c r="B79" s="24"/>
      <c r="C79" s="5"/>
      <c r="D79" s="12"/>
      <c r="E79" s="1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>
      <c r="A80" s="5"/>
      <c r="B80" s="5"/>
      <c r="C80" s="5"/>
      <c r="D80" s="5"/>
      <c r="E80" s="13"/>
      <c r="F80" s="51"/>
      <c r="G80" s="40"/>
      <c r="H80" s="40"/>
      <c r="I80" s="51"/>
      <c r="J80" s="86"/>
      <c r="K80" s="86"/>
      <c r="L80" s="89"/>
      <c r="M80" s="40"/>
      <c r="N80" s="40"/>
      <c r="O80" s="5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>
      <c r="A81" s="5"/>
      <c r="B81" s="5"/>
      <c r="C81" s="5"/>
      <c r="D81" s="5"/>
      <c r="E81" s="13"/>
      <c r="F81" s="51"/>
      <c r="G81" s="40"/>
      <c r="H81" s="40"/>
      <c r="I81" s="51"/>
      <c r="J81" s="86"/>
      <c r="K81" s="86"/>
      <c r="L81" s="89"/>
      <c r="M81" s="40"/>
      <c r="N81" s="40"/>
      <c r="O81" s="51"/>
      <c r="P81" s="231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>
      <c r="A82" s="5"/>
      <c r="B82" s="5"/>
      <c r="C82" s="5"/>
      <c r="D82" s="5"/>
      <c r="E82" s="13"/>
      <c r="F82" s="51"/>
      <c r="G82" s="40"/>
      <c r="H82" s="40"/>
      <c r="I82" s="51"/>
      <c r="J82" s="86"/>
      <c r="K82" s="86"/>
      <c r="L82" s="89"/>
      <c r="M82" s="40"/>
      <c r="N82" s="40"/>
      <c r="O82" s="51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>
      <c r="A83" s="5"/>
      <c r="B83" s="5"/>
      <c r="C83" s="7"/>
      <c r="D83" s="5"/>
      <c r="E83" s="13"/>
      <c r="F83" s="51"/>
      <c r="G83" s="40"/>
      <c r="H83" s="40"/>
      <c r="I83" s="51"/>
      <c r="J83" s="86"/>
      <c r="K83" s="86"/>
      <c r="L83" s="89"/>
      <c r="M83" s="40"/>
      <c r="N83" s="40"/>
      <c r="O83" s="51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>
      <c r="A84" s="5"/>
      <c r="B84" s="5"/>
      <c r="C84" s="7"/>
      <c r="D84" s="5"/>
      <c r="E84" s="13"/>
      <c r="F84" s="51"/>
      <c r="G84" s="40"/>
      <c r="H84" s="40"/>
      <c r="I84" s="51"/>
      <c r="J84" s="86"/>
      <c r="K84" s="86"/>
      <c r="L84" s="89"/>
      <c r="M84" s="40"/>
      <c r="N84" s="40"/>
      <c r="O84" s="51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>
      <c r="A85" s="5"/>
      <c r="B85" s="5"/>
      <c r="C85" s="7"/>
      <c r="D85" s="5"/>
      <c r="E85" s="13"/>
      <c r="F85" s="51"/>
      <c r="G85" s="40"/>
      <c r="H85" s="40"/>
      <c r="I85" s="51"/>
      <c r="J85" s="86"/>
      <c r="K85" s="86"/>
      <c r="L85" s="89"/>
      <c r="M85" s="40"/>
      <c r="N85" s="40"/>
      <c r="O85" s="51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>
      <c r="A86" s="5"/>
      <c r="B86" s="5"/>
      <c r="C86" s="7"/>
      <c r="D86" s="5"/>
      <c r="E86" s="13"/>
      <c r="F86" s="51"/>
      <c r="G86" s="40"/>
      <c r="H86" s="40"/>
      <c r="I86" s="51"/>
      <c r="J86" s="86"/>
      <c r="K86" s="86"/>
      <c r="L86" s="89"/>
      <c r="M86" s="40"/>
      <c r="N86" s="40"/>
      <c r="O86" s="51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>
      <c r="A87" s="5"/>
      <c r="B87" s="5"/>
      <c r="C87" s="7"/>
      <c r="D87" s="5"/>
      <c r="E87" s="13"/>
      <c r="F87" s="51"/>
      <c r="G87" s="40"/>
      <c r="H87" s="40"/>
      <c r="I87" s="51"/>
      <c r="J87" s="86"/>
      <c r="K87" s="86"/>
      <c r="L87" s="89"/>
      <c r="M87" s="40"/>
      <c r="N87" s="40"/>
      <c r="O87" s="51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>
      <c r="A88" s="5"/>
      <c r="B88" s="5"/>
      <c r="C88" s="7"/>
      <c r="D88" s="5"/>
      <c r="E88" s="13"/>
      <c r="F88" s="51"/>
      <c r="G88" s="40"/>
      <c r="H88" s="40"/>
      <c r="I88" s="51"/>
      <c r="J88" s="86"/>
      <c r="K88" s="86"/>
      <c r="L88" s="89"/>
      <c r="M88" s="40"/>
      <c r="N88" s="40"/>
      <c r="O88" s="51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>
      <c r="A89" s="5"/>
      <c r="B89" s="5"/>
      <c r="C89" s="7"/>
      <c r="D89" s="5"/>
      <c r="E89" s="13"/>
      <c r="F89" s="51"/>
      <c r="G89" s="40"/>
      <c r="H89" s="40"/>
      <c r="I89" s="51"/>
      <c r="J89" s="86"/>
      <c r="K89" s="86"/>
      <c r="L89" s="89"/>
      <c r="M89" s="40"/>
      <c r="N89" s="40"/>
      <c r="O89" s="51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>
      <c r="A90" s="5"/>
      <c r="B90" s="5"/>
      <c r="C90" s="7"/>
      <c r="D90" s="5"/>
      <c r="E90" s="13"/>
      <c r="F90" s="51"/>
      <c r="G90" s="40"/>
      <c r="H90" s="40"/>
      <c r="I90" s="51"/>
      <c r="J90" s="86"/>
      <c r="K90" s="86"/>
      <c r="L90" s="89"/>
      <c r="M90" s="40"/>
      <c r="N90" s="40"/>
      <c r="O90" s="51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>
      <c r="A91" s="5"/>
      <c r="B91" s="7"/>
      <c r="C91" s="7"/>
      <c r="D91" s="5"/>
      <c r="E91" s="13"/>
      <c r="F91" s="51"/>
      <c r="G91" s="40"/>
      <c r="H91" s="40"/>
      <c r="I91" s="51"/>
      <c r="J91" s="86"/>
      <c r="K91" s="86"/>
      <c r="L91" s="89"/>
      <c r="M91" s="40"/>
      <c r="N91" s="40"/>
      <c r="O91" s="51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>
      <c r="A92" s="5"/>
      <c r="B92" s="5"/>
      <c r="C92" s="7"/>
      <c r="D92" s="5"/>
      <c r="E92" s="13"/>
      <c r="F92" s="51"/>
      <c r="G92" s="40"/>
      <c r="H92" s="40"/>
      <c r="I92" s="51"/>
      <c r="J92" s="86"/>
      <c r="K92" s="86"/>
      <c r="L92" s="89"/>
      <c r="M92" s="40"/>
      <c r="N92" s="40"/>
      <c r="O92" s="51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>
      <c r="A93" s="5"/>
      <c r="B93" s="5"/>
      <c r="C93" s="7"/>
      <c r="D93" s="5"/>
      <c r="E93" s="13"/>
      <c r="F93" s="51"/>
      <c r="G93" s="40"/>
      <c r="H93" s="40"/>
      <c r="I93" s="51"/>
      <c r="J93" s="86"/>
      <c r="K93" s="86"/>
      <c r="L93" s="89"/>
      <c r="M93" s="40"/>
      <c r="N93" s="40"/>
      <c r="O93" s="51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>
      <c r="A94" s="5"/>
      <c r="B94" s="5"/>
      <c r="C94" s="7"/>
      <c r="D94" s="5"/>
      <c r="E94" s="13"/>
      <c r="F94" s="51"/>
      <c r="G94" s="40"/>
      <c r="H94" s="40"/>
      <c r="I94" s="51"/>
      <c r="J94" s="86"/>
      <c r="K94" s="86"/>
      <c r="L94" s="89"/>
      <c r="M94" s="40"/>
      <c r="N94" s="40"/>
      <c r="O94" s="51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>
      <c r="A95" s="5"/>
      <c r="B95" s="5"/>
      <c r="C95" s="7"/>
      <c r="D95" s="5"/>
      <c r="E95" s="13"/>
      <c r="F95" s="51"/>
      <c r="G95" s="40"/>
      <c r="H95" s="40"/>
      <c r="I95" s="51"/>
      <c r="J95" s="86"/>
      <c r="K95" s="86"/>
      <c r="L95" s="89"/>
      <c r="M95" s="40"/>
      <c r="N95" s="40"/>
      <c r="O95" s="51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>
      <c r="A96" s="5"/>
      <c r="B96" s="5"/>
      <c r="C96" s="7"/>
      <c r="D96" s="5"/>
      <c r="E96" s="13"/>
      <c r="F96" s="51"/>
      <c r="G96" s="40"/>
      <c r="H96" s="40"/>
      <c r="I96" s="51"/>
      <c r="J96" s="86"/>
      <c r="K96" s="86"/>
      <c r="L96" s="89"/>
      <c r="M96" s="40"/>
      <c r="N96" s="40"/>
      <c r="O96" s="51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>
      <c r="A97" s="5"/>
      <c r="B97" s="5"/>
      <c r="C97" s="7"/>
      <c r="D97" s="5"/>
      <c r="E97" s="13"/>
      <c r="F97" s="51"/>
      <c r="G97" s="40"/>
      <c r="H97" s="40"/>
      <c r="I97" s="51"/>
      <c r="J97" s="86"/>
      <c r="K97" s="86"/>
      <c r="L97" s="89"/>
      <c r="M97" s="40"/>
      <c r="N97" s="40"/>
      <c r="O97" s="51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>
      <c r="A98" s="5"/>
      <c r="B98" s="5"/>
      <c r="C98" s="7"/>
      <c r="D98" s="5"/>
      <c r="E98" s="5"/>
      <c r="F98" s="7"/>
      <c r="G98" s="129"/>
      <c r="H98" s="40"/>
      <c r="I98" s="7"/>
      <c r="J98" s="86"/>
      <c r="K98" s="86"/>
      <c r="L98" s="49"/>
      <c r="M98" s="40"/>
      <c r="N98" s="40"/>
      <c r="O98" s="51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>
      <c r="A99" s="5"/>
      <c r="B99" s="5"/>
      <c r="C99" s="5"/>
      <c r="D99" s="5"/>
      <c r="E99" s="13"/>
      <c r="F99" s="51"/>
      <c r="G99" s="40"/>
      <c r="H99" s="40"/>
      <c r="I99" s="51"/>
      <c r="J99" s="86"/>
      <c r="K99" s="86"/>
      <c r="L99" s="89"/>
      <c r="M99" s="40"/>
      <c r="N99" s="40"/>
      <c r="O99" s="51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>
      <c r="A100" s="5"/>
      <c r="B100" s="24"/>
      <c r="C100" s="5"/>
      <c r="D100" s="5"/>
      <c r="E100" s="13"/>
      <c r="F100" s="51"/>
      <c r="G100" s="40"/>
      <c r="H100" s="40"/>
      <c r="I100" s="51"/>
      <c r="J100" s="86"/>
      <c r="K100" s="86"/>
      <c r="L100" s="89"/>
      <c r="M100" s="40"/>
      <c r="N100" s="40"/>
      <c r="O100" s="51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>
      <c r="A101" s="5"/>
      <c r="B101" s="5"/>
      <c r="C101" s="7"/>
      <c r="D101" s="5"/>
      <c r="E101" s="13"/>
      <c r="F101" s="51"/>
      <c r="G101" s="40"/>
      <c r="H101" s="40"/>
      <c r="I101" s="51"/>
      <c r="J101" s="86"/>
      <c r="K101" s="86"/>
      <c r="L101" s="89"/>
      <c r="M101" s="40"/>
      <c r="N101" s="40"/>
      <c r="O101" s="51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>
      <c r="A102" s="5"/>
      <c r="B102" s="5"/>
      <c r="C102" s="7"/>
      <c r="D102" s="5"/>
      <c r="E102" s="13"/>
      <c r="F102" s="51"/>
      <c r="G102" s="40"/>
      <c r="H102" s="40"/>
      <c r="I102" s="51"/>
      <c r="J102" s="86"/>
      <c r="K102" s="86"/>
      <c r="L102" s="89"/>
      <c r="M102" s="40"/>
      <c r="N102" s="40"/>
      <c r="O102" s="51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>
      <c r="A103" s="5"/>
      <c r="B103" s="5"/>
      <c r="C103" s="7"/>
      <c r="D103" s="5"/>
      <c r="E103" s="13"/>
      <c r="F103" s="51"/>
      <c r="G103" s="40"/>
      <c r="H103" s="40"/>
      <c r="I103" s="51"/>
      <c r="J103" s="86"/>
      <c r="K103" s="86"/>
      <c r="L103" s="89"/>
      <c r="M103" s="40"/>
      <c r="N103" s="40"/>
      <c r="O103" s="51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>
      <c r="A104" s="5"/>
      <c r="B104" s="5"/>
      <c r="C104" s="7"/>
      <c r="D104" s="5"/>
      <c r="E104" s="13"/>
      <c r="F104" s="51"/>
      <c r="G104" s="40"/>
      <c r="H104" s="40"/>
      <c r="I104" s="51"/>
      <c r="J104" s="86"/>
      <c r="K104" s="86"/>
      <c r="L104" s="89"/>
      <c r="M104" s="40"/>
      <c r="N104" s="40"/>
      <c r="O104" s="51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>
      <c r="A105" s="5"/>
      <c r="B105" s="24"/>
      <c r="C105" s="5"/>
      <c r="D105" s="5"/>
      <c r="E105" s="13"/>
      <c r="F105" s="51"/>
      <c r="G105" s="40"/>
      <c r="H105" s="40"/>
      <c r="I105" s="51"/>
      <c r="J105" s="86"/>
      <c r="K105" s="86"/>
      <c r="L105" s="89"/>
      <c r="M105" s="40"/>
      <c r="N105" s="40"/>
      <c r="O105" s="51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16">
      <c r="A106" s="5"/>
      <c r="B106" s="5"/>
      <c r="C106" s="5"/>
      <c r="D106" s="5"/>
      <c r="E106" s="13"/>
      <c r="F106" s="51"/>
      <c r="G106" s="40"/>
      <c r="H106" s="40"/>
      <c r="I106" s="51"/>
      <c r="J106" s="86"/>
      <c r="K106" s="86"/>
      <c r="L106" s="89"/>
      <c r="M106" s="40"/>
      <c r="N106" s="40"/>
      <c r="O106" s="51"/>
      <c r="P106" s="5"/>
    </row>
    <row r="107" spans="1:16">
      <c r="A107" s="5"/>
      <c r="B107" s="5"/>
      <c r="C107" s="7"/>
      <c r="D107" s="5"/>
      <c r="E107" s="13"/>
      <c r="F107" s="51"/>
      <c r="G107" s="40"/>
      <c r="H107" s="40"/>
      <c r="I107" s="51"/>
      <c r="J107" s="86"/>
      <c r="K107" s="86"/>
      <c r="L107" s="89"/>
      <c r="M107" s="40"/>
      <c r="N107" s="40"/>
      <c r="O107" s="51"/>
      <c r="P107" s="5"/>
    </row>
    <row r="108" spans="1:16">
      <c r="A108" s="5"/>
      <c r="B108" s="5"/>
      <c r="C108" s="7"/>
      <c r="D108" s="5"/>
      <c r="E108" s="13"/>
      <c r="F108" s="51"/>
      <c r="G108" s="40"/>
      <c r="H108" s="40"/>
      <c r="I108" s="51"/>
      <c r="J108" s="86"/>
      <c r="K108" s="86"/>
      <c r="L108" s="89"/>
      <c r="M108" s="40"/>
      <c r="N108" s="40"/>
      <c r="O108" s="51"/>
      <c r="P108" s="5"/>
    </row>
    <row r="109" spans="1:16">
      <c r="A109" s="5"/>
      <c r="B109" s="5"/>
      <c r="C109" s="7"/>
      <c r="D109" s="5"/>
      <c r="E109" s="5"/>
      <c r="F109" s="51"/>
      <c r="G109" s="40"/>
      <c r="H109" s="40"/>
      <c r="I109" s="51"/>
      <c r="J109" s="86"/>
      <c r="K109" s="86"/>
      <c r="L109" s="89"/>
      <c r="M109" s="40"/>
      <c r="N109" s="40"/>
      <c r="O109" s="51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40"/>
      <c r="K110" s="40"/>
      <c r="L110" s="5"/>
      <c r="M110" s="5"/>
      <c r="N110" s="5"/>
      <c r="O110" s="51"/>
      <c r="P110" s="5"/>
    </row>
    <row r="111" spans="1:16">
      <c r="A111" s="7"/>
      <c r="B111" s="7"/>
      <c r="C111" s="7"/>
      <c r="D111" s="129"/>
      <c r="E111" s="40"/>
      <c r="F111" s="7"/>
      <c r="G111" s="129"/>
      <c r="H111" s="40"/>
      <c r="I111" s="7"/>
      <c r="J111" s="129"/>
      <c r="K111" s="40"/>
      <c r="L111" s="49"/>
      <c r="M111" s="129"/>
      <c r="N111" s="40"/>
      <c r="O111" s="49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35" spans="37:37">
      <c r="AK135" t="s">
        <v>140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8:FQ230"/>
  <sheetViews>
    <sheetView tabSelected="1" topLeftCell="B14" workbookViewId="0">
      <selection activeCell="AB71" sqref="AB71"/>
    </sheetView>
  </sheetViews>
  <sheetFormatPr defaultColWidth="9" defaultRowHeight="15.6"/>
  <cols>
    <col min="3" max="3" width="14.5" customWidth="1"/>
    <col min="4" max="4" width="16.1666666666667" customWidth="1"/>
    <col min="5" max="5" width="9.16666666666667" customWidth="1"/>
    <col min="6" max="6" width="7.4" customWidth="1"/>
    <col min="7" max="7" width="9.44166666666667" customWidth="1"/>
    <col min="8" max="8" width="9" customWidth="1"/>
    <col min="9" max="9" width="7.83333333333333" customWidth="1"/>
    <col min="10" max="10" width="7" customWidth="1"/>
    <col min="11" max="11" width="8.33333333333333" customWidth="1"/>
    <col min="12" max="12" width="7.66666666666667" customWidth="1"/>
    <col min="13" max="13" width="7.16666666666667" customWidth="1"/>
    <col min="14" max="14" width="9.16666666666667" customWidth="1"/>
    <col min="15" max="15" width="8.66666666666667" customWidth="1"/>
    <col min="16" max="16" width="7.16666666666667" customWidth="1"/>
    <col min="17" max="17" width="7.66666666666667" customWidth="1"/>
    <col min="18" max="18" width="7.5" customWidth="1"/>
    <col min="19" max="24" width="7.16666666666667" customWidth="1"/>
    <col min="25" max="25" width="7" customWidth="1"/>
    <col min="26" max="46" width="7.16666666666667" customWidth="1"/>
    <col min="47" max="47" width="6.66666666666667" customWidth="1"/>
    <col min="48" max="103" width="7.16666666666667" customWidth="1"/>
    <col min="104" max="104" width="8.5" customWidth="1"/>
    <col min="105" max="105" width="9.16666666666667" customWidth="1"/>
    <col min="106" max="107" width="7.16666666666667" customWidth="1"/>
    <col min="108" max="108" width="7.33333333333333" customWidth="1"/>
    <col min="109" max="110" width="7.16666666666667" customWidth="1"/>
    <col min="111" max="111" width="9.66666666666667" customWidth="1"/>
    <col min="112" max="122" width="7.16666666666667" customWidth="1"/>
    <col min="127" max="127" width="11.6"/>
    <col min="130" max="130" width="12.6666666666667"/>
  </cols>
  <sheetData>
    <row r="8" ht="20.4" spans="3:3">
      <c r="C8" s="1" t="s">
        <v>2</v>
      </c>
    </row>
    <row r="9" spans="3:4">
      <c r="C9" t="s">
        <v>7</v>
      </c>
      <c r="D9" t="s">
        <v>8</v>
      </c>
    </row>
    <row r="10" spans="3:9">
      <c r="C10" t="s">
        <v>10</v>
      </c>
      <c r="D10" t="s">
        <v>11</v>
      </c>
      <c r="H10" s="9"/>
      <c r="I10" s="233" t="s">
        <v>141</v>
      </c>
    </row>
    <row r="11" spans="3:8">
      <c r="C11" t="s">
        <v>142</v>
      </c>
      <c r="D11" t="s">
        <v>143</v>
      </c>
      <c r="H11" s="7"/>
    </row>
    <row r="12" spans="3:105">
      <c r="C12" t="s">
        <v>13</v>
      </c>
      <c r="D12" t="s">
        <v>14</v>
      </c>
      <c r="CZ12" s="9"/>
      <c r="DA12" s="233" t="s">
        <v>141</v>
      </c>
    </row>
    <row r="13" spans="3:4">
      <c r="C13" t="s">
        <v>16</v>
      </c>
      <c r="D13" t="s">
        <v>17</v>
      </c>
    </row>
    <row r="14" ht="16.35" spans="9:147">
      <c r="I14" t="s">
        <v>19</v>
      </c>
      <c r="L14" t="s">
        <v>19</v>
      </c>
      <c r="O14" t="s">
        <v>19</v>
      </c>
      <c r="R14" t="s">
        <v>19</v>
      </c>
      <c r="CC14">
        <v>2019</v>
      </c>
      <c r="DV14">
        <v>2017</v>
      </c>
      <c r="DY14">
        <v>2017</v>
      </c>
      <c r="EB14">
        <v>2017</v>
      </c>
      <c r="EE14">
        <v>2017</v>
      </c>
      <c r="EH14">
        <v>2017</v>
      </c>
      <c r="EK14">
        <v>2017</v>
      </c>
      <c r="EN14">
        <v>2017</v>
      </c>
      <c r="EQ14">
        <v>2017</v>
      </c>
    </row>
    <row r="15" spans="3:173">
      <c r="C15" s="2"/>
      <c r="D15" s="3"/>
      <c r="E15" s="3"/>
      <c r="F15" s="3"/>
      <c r="G15" s="10" t="s">
        <v>37</v>
      </c>
      <c r="H15" s="11"/>
      <c r="I15" s="20">
        <v>2017</v>
      </c>
      <c r="J15" s="20"/>
      <c r="K15" s="21"/>
      <c r="L15" s="22">
        <v>2018</v>
      </c>
      <c r="M15" s="3"/>
      <c r="N15" s="21"/>
      <c r="O15" s="22">
        <v>2019</v>
      </c>
      <c r="P15" s="41"/>
      <c r="Q15" s="2"/>
      <c r="R15" s="3">
        <v>2020</v>
      </c>
      <c r="S15" s="41"/>
      <c r="T15" s="52"/>
      <c r="U15" s="60" t="s">
        <v>144</v>
      </c>
      <c r="V15" s="61"/>
      <c r="W15" s="52"/>
      <c r="X15" s="60" t="s">
        <v>26</v>
      </c>
      <c r="Y15" s="61"/>
      <c r="Z15" s="52"/>
      <c r="AA15" s="60" t="s">
        <v>145</v>
      </c>
      <c r="AB15" s="61"/>
      <c r="AC15" s="52"/>
      <c r="AD15" s="60" t="s">
        <v>28</v>
      </c>
      <c r="AE15" s="61"/>
      <c r="AF15" s="52"/>
      <c r="AG15" s="60" t="s">
        <v>146</v>
      </c>
      <c r="AH15" s="61"/>
      <c r="AI15" s="52"/>
      <c r="AJ15" s="60" t="s">
        <v>147</v>
      </c>
      <c r="AK15" s="61"/>
      <c r="AL15" s="52"/>
      <c r="AM15" s="60" t="s">
        <v>148</v>
      </c>
      <c r="AN15" s="61"/>
      <c r="AO15" s="52"/>
      <c r="AP15" s="60" t="s">
        <v>32</v>
      </c>
      <c r="AQ15" s="61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60"/>
      <c r="CC15" s="60" t="s">
        <v>149</v>
      </c>
      <c r="CD15" s="61"/>
      <c r="CE15" s="52"/>
      <c r="CF15" s="60" t="s">
        <v>150</v>
      </c>
      <c r="CG15" s="61"/>
      <c r="CH15" s="52"/>
      <c r="CI15" s="60" t="s">
        <v>145</v>
      </c>
      <c r="CJ15" s="61"/>
      <c r="CK15" s="52"/>
      <c r="CL15" s="60" t="s">
        <v>28</v>
      </c>
      <c r="CM15" s="61"/>
      <c r="CN15" s="52"/>
      <c r="CO15" s="60" t="s">
        <v>151</v>
      </c>
      <c r="CP15" s="61"/>
      <c r="CQ15" s="52"/>
      <c r="CR15" s="60" t="s">
        <v>147</v>
      </c>
      <c r="CS15" s="61"/>
      <c r="CT15" s="52"/>
      <c r="CU15" s="60" t="s">
        <v>148</v>
      </c>
      <c r="CV15" s="61"/>
      <c r="CW15" s="52"/>
      <c r="CX15" s="60" t="s">
        <v>32</v>
      </c>
      <c r="CY15" s="61"/>
      <c r="CZ15" s="52"/>
      <c r="DA15" s="60">
        <f>O15</f>
        <v>2019</v>
      </c>
      <c r="DB15" s="61"/>
      <c r="DC15" s="5"/>
      <c r="DU15" s="60"/>
      <c r="DV15" s="60" t="s">
        <v>25</v>
      </c>
      <c r="DW15" s="60"/>
      <c r="DX15" s="52"/>
      <c r="DY15" s="60" t="s">
        <v>26</v>
      </c>
      <c r="DZ15" s="61"/>
      <c r="EA15" s="52"/>
      <c r="EB15" s="60" t="s">
        <v>27</v>
      </c>
      <c r="EC15" s="61"/>
      <c r="ED15" s="52"/>
      <c r="EE15" s="60" t="s">
        <v>28</v>
      </c>
      <c r="EF15" s="61"/>
      <c r="EG15" s="52" t="s">
        <v>29</v>
      </c>
      <c r="EH15" s="60" t="s">
        <v>30</v>
      </c>
      <c r="EI15" s="61" t="s">
        <v>31</v>
      </c>
      <c r="EJ15" s="52"/>
      <c r="EK15" s="60" t="s">
        <v>22</v>
      </c>
      <c r="EL15" s="61"/>
      <c r="EM15" s="52"/>
      <c r="EN15" s="60" t="s">
        <v>148</v>
      </c>
      <c r="EO15" s="61"/>
      <c r="EP15" s="52"/>
      <c r="EQ15" s="60" t="s">
        <v>32</v>
      </c>
      <c r="ER15" s="61"/>
      <c r="ET15" s="60"/>
      <c r="EU15" s="93">
        <v>43101</v>
      </c>
      <c r="EV15" s="61"/>
      <c r="EW15" s="60"/>
      <c r="EX15" s="93">
        <v>43132</v>
      </c>
      <c r="EY15" s="61"/>
      <c r="EZ15" s="60"/>
      <c r="FA15" s="93" t="s">
        <v>152</v>
      </c>
      <c r="FB15" s="61"/>
      <c r="FC15" s="60"/>
      <c r="FD15" s="93">
        <v>43191</v>
      </c>
      <c r="FE15" s="61"/>
      <c r="FF15" s="60"/>
      <c r="FG15" s="94" t="s">
        <v>151</v>
      </c>
      <c r="FH15" s="61"/>
      <c r="FI15" s="60"/>
      <c r="FJ15" s="93">
        <v>43374</v>
      </c>
      <c r="FK15" s="61"/>
      <c r="FL15" s="60"/>
      <c r="FM15" s="93">
        <v>43405</v>
      </c>
      <c r="FN15" s="61"/>
      <c r="FO15" s="60"/>
      <c r="FP15" s="93">
        <v>43435</v>
      </c>
      <c r="FQ15" s="61"/>
    </row>
    <row r="16" spans="3:173">
      <c r="C16" s="4" t="s">
        <v>33</v>
      </c>
      <c r="D16" s="5" t="s">
        <v>34</v>
      </c>
      <c r="E16" s="12" t="s">
        <v>35</v>
      </c>
      <c r="F16" s="12" t="s">
        <v>36</v>
      </c>
      <c r="G16" s="13" t="s">
        <v>153</v>
      </c>
      <c r="H16" s="14" t="s">
        <v>154</v>
      </c>
      <c r="I16" s="23"/>
      <c r="J16" s="23"/>
      <c r="K16" s="6" t="s">
        <v>155</v>
      </c>
      <c r="L16" s="24"/>
      <c r="M16" s="5"/>
      <c r="N16" s="6" t="s">
        <v>156</v>
      </c>
      <c r="O16" s="24"/>
      <c r="P16" s="42"/>
      <c r="Q16" s="6" t="s">
        <v>42</v>
      </c>
      <c r="R16" s="24"/>
      <c r="S16" s="42"/>
      <c r="T16" s="6" t="s">
        <v>41</v>
      </c>
      <c r="U16" s="24">
        <v>6.2</v>
      </c>
      <c r="V16" s="42" t="s">
        <v>40</v>
      </c>
      <c r="W16" s="6" t="s">
        <v>41</v>
      </c>
      <c r="X16" s="24">
        <v>7.2</v>
      </c>
      <c r="Y16" s="42" t="s">
        <v>40</v>
      </c>
      <c r="Z16" s="6" t="s">
        <v>41</v>
      </c>
      <c r="AA16" s="24">
        <v>6.8</v>
      </c>
      <c r="AB16" s="42" t="s">
        <v>40</v>
      </c>
      <c r="AC16" s="6" t="s">
        <v>41</v>
      </c>
      <c r="AD16" s="24">
        <v>11.1</v>
      </c>
      <c r="AE16" s="42" t="s">
        <v>40</v>
      </c>
      <c r="AF16" s="6" t="s">
        <v>41</v>
      </c>
      <c r="AG16" s="24"/>
      <c r="AH16" s="42" t="s">
        <v>40</v>
      </c>
      <c r="AI16" s="6" t="s">
        <v>41</v>
      </c>
      <c r="AJ16" s="24">
        <v>11.3</v>
      </c>
      <c r="AK16" s="42" t="s">
        <v>40</v>
      </c>
      <c r="AL16" s="6" t="s">
        <v>41</v>
      </c>
      <c r="AM16" s="24">
        <v>8.9</v>
      </c>
      <c r="AN16" s="42" t="s">
        <v>40</v>
      </c>
      <c r="AO16" s="6" t="s">
        <v>41</v>
      </c>
      <c r="AP16" s="24">
        <v>5.5</v>
      </c>
      <c r="AQ16" s="42" t="s">
        <v>40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 t="s">
        <v>41</v>
      </c>
      <c r="CC16" s="5">
        <v>3.5</v>
      </c>
      <c r="CD16" s="62" t="s">
        <v>40</v>
      </c>
      <c r="CE16" s="54" t="s">
        <v>41</v>
      </c>
      <c r="CF16" s="5">
        <v>6.1</v>
      </c>
      <c r="CG16" s="62" t="s">
        <v>40</v>
      </c>
      <c r="CH16" s="54" t="s">
        <v>41</v>
      </c>
      <c r="CI16" s="5">
        <v>8</v>
      </c>
      <c r="CJ16" s="62" t="s">
        <v>40</v>
      </c>
      <c r="CK16" s="54" t="s">
        <v>41</v>
      </c>
      <c r="CL16" s="5">
        <v>10.9</v>
      </c>
      <c r="CM16" s="62" t="s">
        <v>40</v>
      </c>
      <c r="CN16" s="54" t="s">
        <v>41</v>
      </c>
      <c r="CO16" s="5"/>
      <c r="CP16" s="62" t="s">
        <v>40</v>
      </c>
      <c r="CQ16" s="54" t="s">
        <v>41</v>
      </c>
      <c r="CR16" s="5">
        <v>11.6</v>
      </c>
      <c r="CS16" s="62" t="s">
        <v>40</v>
      </c>
      <c r="CT16" s="54" t="s">
        <v>41</v>
      </c>
      <c r="CU16" s="5">
        <v>6.4</v>
      </c>
      <c r="CV16" s="62" t="s">
        <v>40</v>
      </c>
      <c r="CW16" s="54" t="s">
        <v>41</v>
      </c>
      <c r="CX16" s="5">
        <v>5.8</v>
      </c>
      <c r="CY16" s="62" t="s">
        <v>40</v>
      </c>
      <c r="CZ16" s="54" t="str">
        <f>N16</f>
        <v>jan t/m decemberl</v>
      </c>
      <c r="DA16" s="5"/>
      <c r="DB16" s="62"/>
      <c r="DC16" s="5"/>
      <c r="DU16" s="80" t="s">
        <v>41</v>
      </c>
      <c r="DV16" s="81">
        <v>1.6</v>
      </c>
      <c r="DW16" s="80" t="s">
        <v>40</v>
      </c>
      <c r="DX16" s="82" t="s">
        <v>41</v>
      </c>
      <c r="DY16" s="81">
        <v>5.1</v>
      </c>
      <c r="DZ16" s="87" t="s">
        <v>40</v>
      </c>
      <c r="EA16" s="82" t="s">
        <v>41</v>
      </c>
      <c r="EB16" s="81">
        <v>8.6</v>
      </c>
      <c r="EC16" s="87" t="s">
        <v>40</v>
      </c>
      <c r="ED16" s="82" t="s">
        <v>41</v>
      </c>
      <c r="EE16" s="81">
        <v>8.7</v>
      </c>
      <c r="EF16" s="87" t="s">
        <v>40</v>
      </c>
      <c r="EG16" s="82" t="s">
        <v>41</v>
      </c>
      <c r="EH16" s="81"/>
      <c r="EI16" s="87" t="s">
        <v>40</v>
      </c>
      <c r="EJ16" s="82" t="s">
        <v>41</v>
      </c>
      <c r="EK16" s="81">
        <v>13.3</v>
      </c>
      <c r="EL16" s="87" t="s">
        <v>40</v>
      </c>
      <c r="EM16" s="82" t="s">
        <v>41</v>
      </c>
      <c r="EN16" s="81">
        <v>7.3</v>
      </c>
      <c r="EO16" s="87" t="s">
        <v>40</v>
      </c>
      <c r="EP16" s="82" t="s">
        <v>41</v>
      </c>
      <c r="EQ16" s="81">
        <v>4.9</v>
      </c>
      <c r="ER16" s="87" t="s">
        <v>40</v>
      </c>
      <c r="ET16" s="5" t="s">
        <v>41</v>
      </c>
      <c r="EU16" s="5">
        <v>5.6</v>
      </c>
      <c r="EV16" s="62" t="s">
        <v>40</v>
      </c>
      <c r="EW16" s="5" t="s">
        <v>41</v>
      </c>
      <c r="EX16" s="5">
        <v>0.7</v>
      </c>
      <c r="EY16" s="62" t="s">
        <v>40</v>
      </c>
      <c r="EZ16" s="5" t="s">
        <v>41</v>
      </c>
      <c r="FA16" s="5">
        <v>4.7</v>
      </c>
      <c r="FB16" s="62" t="s">
        <v>40</v>
      </c>
      <c r="FC16" s="5" t="s">
        <v>41</v>
      </c>
      <c r="FD16" s="5">
        <v>12.2</v>
      </c>
      <c r="FE16" s="62" t="s">
        <v>40</v>
      </c>
      <c r="FF16" s="5"/>
      <c r="FG16" s="5"/>
      <c r="FH16" s="62"/>
      <c r="FI16" s="5" t="s">
        <v>41</v>
      </c>
      <c r="FJ16" s="5">
        <v>12</v>
      </c>
      <c r="FK16" s="62" t="s">
        <v>40</v>
      </c>
      <c r="FL16" s="5" t="s">
        <v>41</v>
      </c>
      <c r="FM16" s="5">
        <v>6.8</v>
      </c>
      <c r="FN16" s="62" t="s">
        <v>40</v>
      </c>
      <c r="FO16" s="5" t="s">
        <v>41</v>
      </c>
      <c r="FP16" s="5">
        <v>6.1</v>
      </c>
      <c r="FQ16" s="62" t="s">
        <v>40</v>
      </c>
    </row>
    <row r="17" spans="3:173">
      <c r="C17" s="4"/>
      <c r="D17" s="5"/>
      <c r="E17" s="12" t="s">
        <v>43</v>
      </c>
      <c r="F17" s="12" t="s">
        <v>44</v>
      </c>
      <c r="G17" s="12" t="s">
        <v>157</v>
      </c>
      <c r="H17" s="15" t="s">
        <v>48</v>
      </c>
      <c r="I17" s="25" t="s">
        <v>44</v>
      </c>
      <c r="J17" s="26" t="s">
        <v>47</v>
      </c>
      <c r="K17" s="15" t="s">
        <v>48</v>
      </c>
      <c r="L17" s="25" t="s">
        <v>44</v>
      </c>
      <c r="M17" s="26" t="s">
        <v>47</v>
      </c>
      <c r="N17" s="15" t="s">
        <v>48</v>
      </c>
      <c r="O17" s="25" t="s">
        <v>44</v>
      </c>
      <c r="P17" s="43" t="s">
        <v>47</v>
      </c>
      <c r="Q17" s="15" t="s">
        <v>48</v>
      </c>
      <c r="R17" s="25" t="s">
        <v>44</v>
      </c>
      <c r="S17" s="43" t="s">
        <v>47</v>
      </c>
      <c r="T17" s="15" t="s">
        <v>48</v>
      </c>
      <c r="U17" s="25" t="s">
        <v>44</v>
      </c>
      <c r="V17" s="43" t="s">
        <v>49</v>
      </c>
      <c r="W17" s="15" t="s">
        <v>48</v>
      </c>
      <c r="X17" s="25" t="s">
        <v>44</v>
      </c>
      <c r="Y17" s="43" t="s">
        <v>49</v>
      </c>
      <c r="Z17" s="15" t="s">
        <v>48</v>
      </c>
      <c r="AA17" s="25" t="s">
        <v>44</v>
      </c>
      <c r="AB17" s="43" t="s">
        <v>49</v>
      </c>
      <c r="AC17" s="15" t="s">
        <v>48</v>
      </c>
      <c r="AD17" s="25" t="s">
        <v>44</v>
      </c>
      <c r="AE17" s="43" t="s">
        <v>49</v>
      </c>
      <c r="AF17" s="15" t="s">
        <v>48</v>
      </c>
      <c r="AG17" s="25" t="s">
        <v>44</v>
      </c>
      <c r="AH17" s="43" t="s">
        <v>49</v>
      </c>
      <c r="AI17" s="15" t="s">
        <v>48</v>
      </c>
      <c r="AJ17" s="25" t="s">
        <v>44</v>
      </c>
      <c r="AK17" s="43" t="s">
        <v>49</v>
      </c>
      <c r="AL17" s="15" t="s">
        <v>48</v>
      </c>
      <c r="AM17" s="25" t="s">
        <v>44</v>
      </c>
      <c r="AN17" s="43" t="s">
        <v>49</v>
      </c>
      <c r="AO17" s="15" t="s">
        <v>48</v>
      </c>
      <c r="AP17" s="25" t="s">
        <v>44</v>
      </c>
      <c r="AQ17" s="43" t="s">
        <v>49</v>
      </c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5" t="s">
        <v>48</v>
      </c>
      <c r="CC17" s="25" t="s">
        <v>44</v>
      </c>
      <c r="CD17" s="69" t="s">
        <v>49</v>
      </c>
      <c r="CE17" s="70" t="s">
        <v>48</v>
      </c>
      <c r="CF17" s="25" t="s">
        <v>44</v>
      </c>
      <c r="CG17" s="69" t="s">
        <v>49</v>
      </c>
      <c r="CH17" s="70" t="s">
        <v>48</v>
      </c>
      <c r="CI17" s="25" t="s">
        <v>44</v>
      </c>
      <c r="CJ17" s="69" t="s">
        <v>49</v>
      </c>
      <c r="CK17" s="70" t="s">
        <v>48</v>
      </c>
      <c r="CL17" s="25" t="s">
        <v>44</v>
      </c>
      <c r="CM17" s="69" t="s">
        <v>49</v>
      </c>
      <c r="CN17" s="70" t="s">
        <v>48</v>
      </c>
      <c r="CO17" s="25" t="s">
        <v>44</v>
      </c>
      <c r="CP17" s="69" t="s">
        <v>49</v>
      </c>
      <c r="CQ17" s="70" t="s">
        <v>48</v>
      </c>
      <c r="CR17" s="25" t="s">
        <v>44</v>
      </c>
      <c r="CS17" s="69" t="s">
        <v>49</v>
      </c>
      <c r="CT17" s="70" t="s">
        <v>48</v>
      </c>
      <c r="CU17" s="25" t="s">
        <v>44</v>
      </c>
      <c r="CV17" s="69" t="s">
        <v>49</v>
      </c>
      <c r="CW17" s="70" t="s">
        <v>48</v>
      </c>
      <c r="CX17" s="25" t="s">
        <v>44</v>
      </c>
      <c r="CY17" s="69" t="s">
        <v>49</v>
      </c>
      <c r="CZ17" s="74" t="str">
        <f>N17</f>
        <v>electr</v>
      </c>
      <c r="DA17" s="26" t="str">
        <f>O17</f>
        <v>heat</v>
      </c>
      <c r="DB17" s="69" t="str">
        <f>P17</f>
        <v>SCOP</v>
      </c>
      <c r="DC17" s="26"/>
      <c r="DU17" s="12" t="s">
        <v>48</v>
      </c>
      <c r="DV17" s="12" t="s">
        <v>44</v>
      </c>
      <c r="DW17" s="5" t="s">
        <v>49</v>
      </c>
      <c r="DX17" s="83" t="s">
        <v>48</v>
      </c>
      <c r="DY17" s="12" t="s">
        <v>44</v>
      </c>
      <c r="DZ17" s="62" t="s">
        <v>49</v>
      </c>
      <c r="EA17" s="83" t="s">
        <v>48</v>
      </c>
      <c r="EB17" s="12" t="s">
        <v>44</v>
      </c>
      <c r="EC17" s="62" t="s">
        <v>49</v>
      </c>
      <c r="ED17" s="83" t="s">
        <v>48</v>
      </c>
      <c r="EE17" s="12" t="s">
        <v>44</v>
      </c>
      <c r="EF17" s="62" t="s">
        <v>49</v>
      </c>
      <c r="EG17" s="83" t="s">
        <v>48</v>
      </c>
      <c r="EH17" s="12" t="s">
        <v>44</v>
      </c>
      <c r="EI17" s="62" t="s">
        <v>49</v>
      </c>
      <c r="EJ17" s="83" t="s">
        <v>48</v>
      </c>
      <c r="EK17" s="12" t="s">
        <v>44</v>
      </c>
      <c r="EL17" s="62" t="s">
        <v>49</v>
      </c>
      <c r="EM17" s="83" t="s">
        <v>48</v>
      </c>
      <c r="EN17" s="12" t="s">
        <v>44</v>
      </c>
      <c r="EO17" s="62" t="s">
        <v>49</v>
      </c>
      <c r="EP17" s="83" t="s">
        <v>48</v>
      </c>
      <c r="EQ17" s="12" t="s">
        <v>44</v>
      </c>
      <c r="ER17" s="62" t="s">
        <v>49</v>
      </c>
      <c r="ET17" s="25" t="s">
        <v>48</v>
      </c>
      <c r="EU17" s="25" t="s">
        <v>44</v>
      </c>
      <c r="EV17" s="69" t="s">
        <v>49</v>
      </c>
      <c r="EW17" s="25" t="s">
        <v>48</v>
      </c>
      <c r="EX17" s="25" t="s">
        <v>44</v>
      </c>
      <c r="EY17" s="69" t="s">
        <v>49</v>
      </c>
      <c r="EZ17" s="25" t="s">
        <v>48</v>
      </c>
      <c r="FA17" s="25" t="s">
        <v>44</v>
      </c>
      <c r="FB17" s="69" t="s">
        <v>49</v>
      </c>
      <c r="FC17" s="25" t="s">
        <v>48</v>
      </c>
      <c r="FD17" s="25" t="s">
        <v>44</v>
      </c>
      <c r="FE17" s="69" t="s">
        <v>49</v>
      </c>
      <c r="FF17" s="25" t="s">
        <v>48</v>
      </c>
      <c r="FG17" s="25" t="s">
        <v>44</v>
      </c>
      <c r="FH17" s="69" t="s">
        <v>49</v>
      </c>
      <c r="FI17" s="25" t="s">
        <v>48</v>
      </c>
      <c r="FJ17" s="25" t="s">
        <v>44</v>
      </c>
      <c r="FK17" s="69" t="s">
        <v>49</v>
      </c>
      <c r="FL17" s="25" t="s">
        <v>48</v>
      </c>
      <c r="FM17" s="25" t="s">
        <v>44</v>
      </c>
      <c r="FN17" s="69" t="s">
        <v>49</v>
      </c>
      <c r="FO17" s="25" t="s">
        <v>48</v>
      </c>
      <c r="FP17" s="25" t="s">
        <v>44</v>
      </c>
      <c r="FQ17" s="69" t="s">
        <v>49</v>
      </c>
    </row>
    <row r="18" spans="3:173">
      <c r="C18" s="4"/>
      <c r="D18" s="5"/>
      <c r="E18" s="12" t="s">
        <v>50</v>
      </c>
      <c r="F18" s="12" t="s">
        <v>51</v>
      </c>
      <c r="G18" s="12" t="s">
        <v>158</v>
      </c>
      <c r="H18" s="16" t="s">
        <v>53</v>
      </c>
      <c r="I18" s="27" t="s">
        <v>53</v>
      </c>
      <c r="J18" s="28"/>
      <c r="K18" s="16" t="s">
        <v>53</v>
      </c>
      <c r="L18" s="27" t="s">
        <v>53</v>
      </c>
      <c r="M18" s="28"/>
      <c r="N18" s="16" t="s">
        <v>53</v>
      </c>
      <c r="O18" s="27" t="s">
        <v>53</v>
      </c>
      <c r="P18" s="44"/>
      <c r="Q18" s="16" t="s">
        <v>53</v>
      </c>
      <c r="R18" s="27" t="s">
        <v>53</v>
      </c>
      <c r="S18" s="44"/>
      <c r="T18" s="16" t="s">
        <v>53</v>
      </c>
      <c r="U18" s="27" t="s">
        <v>53</v>
      </c>
      <c r="V18" s="44"/>
      <c r="W18" s="16" t="s">
        <v>53</v>
      </c>
      <c r="X18" s="27" t="s">
        <v>53</v>
      </c>
      <c r="Y18" s="44"/>
      <c r="Z18" s="16" t="s">
        <v>53</v>
      </c>
      <c r="AA18" s="27" t="s">
        <v>53</v>
      </c>
      <c r="AB18" s="44"/>
      <c r="AC18" s="16" t="s">
        <v>53</v>
      </c>
      <c r="AD18" s="27" t="s">
        <v>53</v>
      </c>
      <c r="AE18" s="44"/>
      <c r="AF18" s="16" t="s">
        <v>53</v>
      </c>
      <c r="AG18" s="27" t="s">
        <v>53</v>
      </c>
      <c r="AH18" s="44"/>
      <c r="AI18" s="16" t="s">
        <v>53</v>
      </c>
      <c r="AJ18" s="27" t="s">
        <v>53</v>
      </c>
      <c r="AK18" s="44"/>
      <c r="AL18" s="16" t="s">
        <v>53</v>
      </c>
      <c r="AM18" s="27" t="s">
        <v>53</v>
      </c>
      <c r="AN18" s="44"/>
      <c r="AO18" s="16" t="s">
        <v>53</v>
      </c>
      <c r="AP18" s="27" t="s">
        <v>53</v>
      </c>
      <c r="AQ18" s="44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7" t="s">
        <v>53</v>
      </c>
      <c r="CC18" s="27" t="s">
        <v>53</v>
      </c>
      <c r="CD18" s="71"/>
      <c r="CE18" s="72" t="s">
        <v>53</v>
      </c>
      <c r="CF18" s="27" t="s">
        <v>53</v>
      </c>
      <c r="CG18" s="71"/>
      <c r="CH18" s="72" t="s">
        <v>53</v>
      </c>
      <c r="CI18" s="27" t="s">
        <v>53</v>
      </c>
      <c r="CJ18" s="71"/>
      <c r="CK18" s="72" t="s">
        <v>53</v>
      </c>
      <c r="CL18" s="27" t="s">
        <v>53</v>
      </c>
      <c r="CM18" s="71"/>
      <c r="CN18" s="72" t="s">
        <v>53</v>
      </c>
      <c r="CO18" s="27" t="s">
        <v>53</v>
      </c>
      <c r="CP18" s="71"/>
      <c r="CQ18" s="72" t="s">
        <v>53</v>
      </c>
      <c r="CR18" s="27" t="s">
        <v>53</v>
      </c>
      <c r="CS18" s="71"/>
      <c r="CT18" s="72" t="s">
        <v>53</v>
      </c>
      <c r="CU18" s="27" t="s">
        <v>53</v>
      </c>
      <c r="CV18" s="71"/>
      <c r="CW18" s="72" t="s">
        <v>53</v>
      </c>
      <c r="CX18" s="27" t="s">
        <v>53</v>
      </c>
      <c r="CY18" s="71"/>
      <c r="CZ18" s="75" t="str">
        <f>N18</f>
        <v>kWh</v>
      </c>
      <c r="DA18" s="28" t="str">
        <f>O18</f>
        <v>kWh</v>
      </c>
      <c r="DB18" s="71"/>
      <c r="DC18" s="26"/>
      <c r="DU18" s="84" t="s">
        <v>53</v>
      </c>
      <c r="DV18" s="84" t="s">
        <v>53</v>
      </c>
      <c r="DW18" s="85"/>
      <c r="DX18" s="83" t="s">
        <v>53</v>
      </c>
      <c r="DY18" s="12" t="s">
        <v>53</v>
      </c>
      <c r="DZ18" s="62"/>
      <c r="EA18" s="88" t="s">
        <v>53</v>
      </c>
      <c r="EB18" s="84" t="s">
        <v>53</v>
      </c>
      <c r="EC18" s="90"/>
      <c r="ED18" s="88" t="s">
        <v>53</v>
      </c>
      <c r="EE18" s="84" t="s">
        <v>53</v>
      </c>
      <c r="EF18" s="90"/>
      <c r="EG18" s="88" t="s">
        <v>53</v>
      </c>
      <c r="EH18" s="84" t="s">
        <v>53</v>
      </c>
      <c r="EI18" s="90"/>
      <c r="EJ18" s="88" t="s">
        <v>53</v>
      </c>
      <c r="EK18" s="84" t="s">
        <v>53</v>
      </c>
      <c r="EL18" s="90"/>
      <c r="EM18" s="88" t="s">
        <v>53</v>
      </c>
      <c r="EN18" s="84" t="s">
        <v>53</v>
      </c>
      <c r="EO18" s="90"/>
      <c r="EP18" s="88" t="s">
        <v>53</v>
      </c>
      <c r="EQ18" s="84" t="s">
        <v>53</v>
      </c>
      <c r="ER18" s="90"/>
      <c r="ET18" s="27" t="s">
        <v>53</v>
      </c>
      <c r="EU18" s="27" t="s">
        <v>53</v>
      </c>
      <c r="EV18" s="71"/>
      <c r="EW18" s="27" t="s">
        <v>53</v>
      </c>
      <c r="EX18" s="27" t="s">
        <v>53</v>
      </c>
      <c r="EY18" s="71"/>
      <c r="EZ18" s="27" t="s">
        <v>53</v>
      </c>
      <c r="FA18" s="27" t="s">
        <v>53</v>
      </c>
      <c r="FB18" s="71"/>
      <c r="FC18" s="27" t="s">
        <v>53</v>
      </c>
      <c r="FD18" s="27" t="s">
        <v>53</v>
      </c>
      <c r="FE18" s="71"/>
      <c r="FF18" s="27" t="s">
        <v>53</v>
      </c>
      <c r="FG18" s="27" t="s">
        <v>53</v>
      </c>
      <c r="FH18" s="71"/>
      <c r="FI18" s="27" t="s">
        <v>53</v>
      </c>
      <c r="FJ18" s="27" t="s">
        <v>53</v>
      </c>
      <c r="FK18" s="71"/>
      <c r="FL18" s="27" t="s">
        <v>53</v>
      </c>
      <c r="FM18" s="27" t="s">
        <v>53</v>
      </c>
      <c r="FN18" s="71"/>
      <c r="FO18" s="27" t="s">
        <v>53</v>
      </c>
      <c r="FP18" s="27" t="s">
        <v>53</v>
      </c>
      <c r="FQ18" s="71"/>
    </row>
    <row r="19" spans="3:173">
      <c r="C19" s="6" t="s">
        <v>54</v>
      </c>
      <c r="D19" s="5"/>
      <c r="E19" s="12"/>
      <c r="F19" s="12"/>
      <c r="G19" s="12"/>
      <c r="H19" s="15"/>
      <c r="I19" s="25"/>
      <c r="J19" s="25"/>
      <c r="K19" s="4"/>
      <c r="L19" s="5"/>
      <c r="M19" s="5"/>
      <c r="N19" s="4"/>
      <c r="O19" s="5"/>
      <c r="P19" s="42"/>
      <c r="Q19" s="4"/>
      <c r="R19" s="53"/>
      <c r="S19" s="42"/>
      <c r="T19" s="54"/>
      <c r="U19" s="5"/>
      <c r="V19" s="62"/>
      <c r="W19" s="54"/>
      <c r="X19" s="5"/>
      <c r="Y19" s="62"/>
      <c r="Z19" s="54"/>
      <c r="AA19" s="5"/>
      <c r="AB19" s="62"/>
      <c r="AC19" s="54"/>
      <c r="AD19" s="5"/>
      <c r="AE19" s="62"/>
      <c r="AF19" s="54"/>
      <c r="AG19" s="5"/>
      <c r="AH19" s="62"/>
      <c r="AI19" s="54"/>
      <c r="AJ19" s="5"/>
      <c r="AK19" s="62"/>
      <c r="AL19" s="54"/>
      <c r="AM19" s="5"/>
      <c r="AN19" s="62"/>
      <c r="AO19" s="5"/>
      <c r="AP19" s="5"/>
      <c r="AQ19" s="5"/>
      <c r="AR19" s="5"/>
      <c r="AS19" s="5"/>
      <c r="AT19" s="66" t="s">
        <v>159</v>
      </c>
      <c r="AU19" s="66" t="s">
        <v>160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62"/>
      <c r="CE19" s="54"/>
      <c r="CF19" s="5"/>
      <c r="CG19" s="62"/>
      <c r="CH19" s="54"/>
      <c r="CI19" s="5"/>
      <c r="CJ19" s="62"/>
      <c r="CK19" s="54"/>
      <c r="CL19" s="5"/>
      <c r="CM19" s="62"/>
      <c r="CN19" s="54"/>
      <c r="CO19" s="5"/>
      <c r="CP19" s="62"/>
      <c r="CQ19" s="54"/>
      <c r="CR19" s="5"/>
      <c r="CS19" s="62"/>
      <c r="CT19" s="54"/>
      <c r="CU19" s="5"/>
      <c r="CV19" s="62"/>
      <c r="CW19" s="54"/>
      <c r="CX19" s="5"/>
      <c r="CY19" s="62"/>
      <c r="CZ19" s="54"/>
      <c r="DA19" s="5"/>
      <c r="DB19" s="62"/>
      <c r="DC19" s="5"/>
      <c r="DU19" s="12"/>
      <c r="DV19" s="12"/>
      <c r="DW19" s="5"/>
      <c r="DX19" s="52"/>
      <c r="DY19" s="60"/>
      <c r="DZ19" s="61"/>
      <c r="EA19" s="60"/>
      <c r="EB19" s="60"/>
      <c r="EC19" s="60"/>
      <c r="ED19" s="52"/>
      <c r="EE19" s="60"/>
      <c r="EF19" s="61"/>
      <c r="EG19" s="52"/>
      <c r="EH19" s="60"/>
      <c r="EI19" s="60"/>
      <c r="EJ19" s="52"/>
      <c r="EK19" s="60"/>
      <c r="EL19" s="61"/>
      <c r="EM19" s="52"/>
      <c r="EN19" s="60"/>
      <c r="EO19" s="61"/>
      <c r="EP19" s="52"/>
      <c r="EQ19" s="60"/>
      <c r="ER19" s="61"/>
      <c r="ET19" s="5"/>
      <c r="EU19" s="5"/>
      <c r="EV19" s="62"/>
      <c r="EW19" s="54"/>
      <c r="EX19" s="5"/>
      <c r="EY19" s="62"/>
      <c r="EZ19" s="5"/>
      <c r="FA19" s="5"/>
      <c r="FB19" s="5"/>
      <c r="FC19" s="52"/>
      <c r="FD19" s="60"/>
      <c r="FE19" s="61"/>
      <c r="FF19" s="60"/>
      <c r="FG19" s="60"/>
      <c r="FH19" s="61"/>
      <c r="FI19" s="52"/>
      <c r="FJ19" s="60"/>
      <c r="FK19" s="61"/>
      <c r="FL19" s="52"/>
      <c r="FM19" s="60"/>
      <c r="FN19" s="61"/>
      <c r="FO19" s="52"/>
      <c r="FP19" s="60"/>
      <c r="FQ19" s="61"/>
    </row>
    <row r="20" ht="14" customHeight="1" spans="3:170">
      <c r="C20" s="4" t="s">
        <v>55</v>
      </c>
      <c r="D20" s="5" t="s">
        <v>56</v>
      </c>
      <c r="E20" s="12">
        <v>5</v>
      </c>
      <c r="F20" s="12" t="s">
        <v>7</v>
      </c>
      <c r="G20" s="12">
        <v>37</v>
      </c>
      <c r="H20" s="17">
        <f t="shared" ref="H20:H40" si="0">+SUM(DR20,DU20,DX20,EA20,ED20,EG20,EJ20,EM20)</f>
        <v>3080</v>
      </c>
      <c r="I20" s="29">
        <f t="shared" ref="I20:I40" si="1">+SUM(DS20,DV20,DY20,EB20,EE20,EH20,EK20,EN20)</f>
        <v>12291</v>
      </c>
      <c r="J20" s="30">
        <f>+I20/H20</f>
        <v>3.99058441558442</v>
      </c>
      <c r="K20" s="31">
        <f>EQ20+ET20+EW20+EZ20+FC20+FF20+FI20+FL20</f>
        <v>3161</v>
      </c>
      <c r="L20" s="32">
        <f>+ER20+EU20+EX20+FA20+FD20+FG20+FJ20+FM20</f>
        <v>12259</v>
      </c>
      <c r="M20" s="45">
        <f>+L20/K20</f>
        <v>3.87820310028472</v>
      </c>
      <c r="N20" s="46">
        <f>BY20+CB20+CE20+CH20+CK20+CN20+CQ20+CT20</f>
        <v>3311</v>
      </c>
      <c r="O20" s="47">
        <f>BZ20+CC20+CF20+CI20+CL20+CO20+CR20+CU20</f>
        <v>13612</v>
      </c>
      <c r="P20" s="48">
        <f>+O20/N20</f>
        <v>4.1111446692842</v>
      </c>
      <c r="Q20" s="31">
        <f t="shared" ref="Q20:Q83" si="2">T20+W20+Z20+AC20+AF20+AI20+AL20+AO20</f>
        <v>3201</v>
      </c>
      <c r="R20" s="32">
        <f t="shared" ref="R20:R83" si="3">U20+X20+AA20+AD20+AG20+AJ20+AM20+AP20</f>
        <v>13240</v>
      </c>
      <c r="S20" s="48">
        <f>R20/Q20</f>
        <v>4.13620743517651</v>
      </c>
      <c r="T20" s="55">
        <v>556</v>
      </c>
      <c r="U20" s="36">
        <v>2279</v>
      </c>
      <c r="V20" s="63">
        <f>U20/T20</f>
        <v>4.09892086330935</v>
      </c>
      <c r="W20" s="64">
        <v>498</v>
      </c>
      <c r="X20" s="64">
        <v>2028</v>
      </c>
      <c r="Y20" s="63">
        <f>X20/W20</f>
        <v>4.07228915662651</v>
      </c>
      <c r="Z20" s="64">
        <v>486</v>
      </c>
      <c r="AA20" s="64">
        <v>2003</v>
      </c>
      <c r="AB20" s="63">
        <f t="shared" ref="AB20" si="4">AA20/Z20</f>
        <v>4.12139917695473</v>
      </c>
      <c r="AC20" s="64">
        <v>133</v>
      </c>
      <c r="AD20" s="64">
        <v>556</v>
      </c>
      <c r="AE20" s="63">
        <f t="shared" ref="AE20" si="5">AD20/AC20</f>
        <v>4.18045112781955</v>
      </c>
      <c r="AF20" s="64">
        <v>198</v>
      </c>
      <c r="AG20" s="64">
        <v>704</v>
      </c>
      <c r="AH20" s="63">
        <f t="shared" ref="AH20:AH21" si="6">AG20/AF20</f>
        <v>3.55555555555556</v>
      </c>
      <c r="AI20" s="64">
        <v>269</v>
      </c>
      <c r="AJ20" s="64">
        <v>1381</v>
      </c>
      <c r="AK20" s="63">
        <f t="shared" ref="AK20:AK21" si="7">AJ20/AI20</f>
        <v>5.13382899628253</v>
      </c>
      <c r="AL20" s="64">
        <v>404</v>
      </c>
      <c r="AM20" s="64">
        <v>1782</v>
      </c>
      <c r="AN20" s="63">
        <f>AM20/AL20</f>
        <v>4.41089108910891</v>
      </c>
      <c r="AO20" s="36">
        <v>657</v>
      </c>
      <c r="AP20" s="36">
        <v>2507</v>
      </c>
      <c r="AQ20" s="63">
        <f t="shared" ref="AQ20:AQ83" si="8">AP20/AO20</f>
        <v>3.8158295281583</v>
      </c>
      <c r="AR20" s="65"/>
      <c r="AS20" s="49"/>
      <c r="AT20" s="12">
        <v>37</v>
      </c>
      <c r="AU20" s="63">
        <v>4.13620743517651</v>
      </c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7">
        <v>612</v>
      </c>
      <c r="BZ20" s="7">
        <v>2319</v>
      </c>
      <c r="CA20" s="67">
        <f>+BZ20/BY20</f>
        <v>3.78921568627451</v>
      </c>
      <c r="CB20" s="68">
        <v>485</v>
      </c>
      <c r="CC20" s="7">
        <v>1963</v>
      </c>
      <c r="CD20" s="67">
        <f>+CC20/CB20</f>
        <v>4.04742268041237</v>
      </c>
      <c r="CE20" s="68">
        <v>421</v>
      </c>
      <c r="CF20" s="7">
        <v>1852</v>
      </c>
      <c r="CG20" s="67">
        <f>+CF20/CE20</f>
        <v>4.39904988123515</v>
      </c>
      <c r="CH20" s="68">
        <v>178</v>
      </c>
      <c r="CI20" s="7">
        <v>770</v>
      </c>
      <c r="CJ20" s="67">
        <f>+CI20/CH20</f>
        <v>4.32584269662921</v>
      </c>
      <c r="CK20" s="68">
        <v>243</v>
      </c>
      <c r="CL20" s="7">
        <v>926</v>
      </c>
      <c r="CM20" s="67">
        <f>+CL20/CK20</f>
        <v>3.81069958847737</v>
      </c>
      <c r="CN20" s="68">
        <v>261</v>
      </c>
      <c r="CO20" s="7">
        <v>1311</v>
      </c>
      <c r="CP20" s="67">
        <f>CO20/CN20</f>
        <v>5.02298850574713</v>
      </c>
      <c r="CQ20" s="68">
        <v>525</v>
      </c>
      <c r="CR20" s="7">
        <v>2124</v>
      </c>
      <c r="CS20" s="67">
        <f>CR20/CQ20</f>
        <v>4.04571428571429</v>
      </c>
      <c r="CT20" s="68">
        <v>586</v>
      </c>
      <c r="CU20" s="7">
        <v>2347</v>
      </c>
      <c r="CV20" s="67">
        <f>CU20/CT20</f>
        <v>4.00511945392492</v>
      </c>
      <c r="CW20" s="76">
        <f>N20</f>
        <v>3311</v>
      </c>
      <c r="CX20" s="32">
        <f>O20</f>
        <v>13612</v>
      </c>
      <c r="CY20" s="77">
        <f>P20</f>
        <v>4.1111446692842</v>
      </c>
      <c r="CZ20" s="49"/>
      <c r="DR20" s="5">
        <v>560</v>
      </c>
      <c r="DS20" s="13">
        <v>1871</v>
      </c>
      <c r="DT20" s="51">
        <f>+DS20/DR20</f>
        <v>3.34107142857143</v>
      </c>
      <c r="DU20" s="78">
        <v>531</v>
      </c>
      <c r="DV20" s="40">
        <v>2039</v>
      </c>
      <c r="DW20" s="73">
        <f>+DV20/DU20</f>
        <v>3.83992467043314</v>
      </c>
      <c r="DX20" s="86">
        <v>347</v>
      </c>
      <c r="DY20" s="86">
        <v>1511</v>
      </c>
      <c r="DZ20" s="89">
        <f>+DY20/DX20</f>
        <v>4.35446685878963</v>
      </c>
      <c r="EA20" s="78">
        <v>289</v>
      </c>
      <c r="EB20" s="40">
        <v>1280</v>
      </c>
      <c r="EC20" s="73">
        <f>+EB20/EA20</f>
        <v>4.42906574394464</v>
      </c>
      <c r="ED20" s="54">
        <v>220</v>
      </c>
      <c r="EE20" s="40">
        <v>827</v>
      </c>
      <c r="EF20" s="51">
        <f>+EE20/ED20</f>
        <v>3.75909090909091</v>
      </c>
      <c r="EG20" s="78">
        <v>167</v>
      </c>
      <c r="EH20" s="36">
        <v>885</v>
      </c>
      <c r="EI20" s="73">
        <f t="shared" ref="EI20:EI34" si="9">+EH20/EG20</f>
        <v>5.29940119760479</v>
      </c>
      <c r="EJ20" s="54">
        <v>426</v>
      </c>
      <c r="EK20" s="5">
        <v>1823</v>
      </c>
      <c r="EL20" s="73">
        <f t="shared" ref="EL20:EL39" si="10">+EK20/EJ20</f>
        <v>4.27934272300469</v>
      </c>
      <c r="EM20" s="54">
        <v>540</v>
      </c>
      <c r="EN20" s="7">
        <v>2055</v>
      </c>
      <c r="EO20" s="73">
        <f t="shared" ref="EO20:EO39" si="11">+EN20/EM20</f>
        <v>3.80555555555556</v>
      </c>
      <c r="EQ20" s="5">
        <v>551</v>
      </c>
      <c r="ER20" s="5">
        <v>2179</v>
      </c>
      <c r="ES20" s="73">
        <f t="shared" ref="ES20:ES37" si="12">+ER20/EQ20</f>
        <v>3.9546279491833</v>
      </c>
      <c r="ET20" s="54">
        <v>550</v>
      </c>
      <c r="EU20" s="7">
        <v>1835</v>
      </c>
      <c r="EV20" s="73">
        <f t="shared" ref="EV20:EV40" si="13">+EU20/ET20</f>
        <v>3.33636363636364</v>
      </c>
      <c r="EW20" s="40">
        <v>537</v>
      </c>
      <c r="EX20" s="40">
        <v>2001</v>
      </c>
      <c r="EY20" s="51">
        <f t="shared" ref="EY20:EY34" si="14">+EX20/EW20</f>
        <v>3.72625698324022</v>
      </c>
      <c r="EZ20" s="78">
        <v>126</v>
      </c>
      <c r="FA20" s="40">
        <v>582</v>
      </c>
      <c r="FB20" s="73">
        <f t="shared" ref="FB20:FB37" si="15">FA20/EZ20</f>
        <v>4.61904761904762</v>
      </c>
      <c r="FC20" s="40">
        <v>132</v>
      </c>
      <c r="FD20" s="40">
        <v>529</v>
      </c>
      <c r="FE20" s="73">
        <f t="shared" ref="FE20:FE37" si="16">+FD20/FC20</f>
        <v>4.00757575757576</v>
      </c>
      <c r="FF20" s="78">
        <v>187</v>
      </c>
      <c r="FG20" s="40">
        <v>851</v>
      </c>
      <c r="FH20" s="73">
        <f>+FG20/FF20</f>
        <v>4.55080213903743</v>
      </c>
      <c r="FI20" s="78">
        <v>519</v>
      </c>
      <c r="FJ20" s="40">
        <v>2084</v>
      </c>
      <c r="FK20" s="73">
        <f>+FJ20/FI20</f>
        <v>4.01541425818882</v>
      </c>
      <c r="FL20" s="78">
        <v>559</v>
      </c>
      <c r="FM20" s="40">
        <v>2198</v>
      </c>
      <c r="FN20" s="73">
        <f>+FM20/FL20</f>
        <v>3.93202146690519</v>
      </c>
    </row>
    <row r="21" ht="16" customHeight="1" spans="3:170">
      <c r="C21" s="4" t="s">
        <v>161</v>
      </c>
      <c r="D21" s="5" t="s">
        <v>162</v>
      </c>
      <c r="E21" s="13">
        <v>6</v>
      </c>
      <c r="F21" s="12" t="s">
        <v>10</v>
      </c>
      <c r="G21" s="12">
        <v>30</v>
      </c>
      <c r="H21" s="18"/>
      <c r="I21" s="33"/>
      <c r="J21" s="34"/>
      <c r="K21" s="35"/>
      <c r="L21" s="36"/>
      <c r="M21" s="49"/>
      <c r="N21" s="4"/>
      <c r="O21" s="5"/>
      <c r="P21" s="50"/>
      <c r="Q21" s="56">
        <f t="shared" si="2"/>
        <v>595</v>
      </c>
      <c r="R21" s="57">
        <f t="shared" si="3"/>
        <v>2232</v>
      </c>
      <c r="S21" s="58">
        <f>R21/Q21</f>
        <v>3.75126050420168</v>
      </c>
      <c r="T21" s="55"/>
      <c r="U21" s="36"/>
      <c r="V21" s="63"/>
      <c r="W21" s="64"/>
      <c r="X21" s="64"/>
      <c r="Y21" s="63"/>
      <c r="Z21" s="64"/>
      <c r="AA21" s="64"/>
      <c r="AB21" s="63"/>
      <c r="AC21" s="64"/>
      <c r="AD21" s="64"/>
      <c r="AE21" s="63"/>
      <c r="AF21" s="64">
        <v>80</v>
      </c>
      <c r="AG21" s="64">
        <v>168</v>
      </c>
      <c r="AH21" s="63">
        <f t="shared" si="6"/>
        <v>2.1</v>
      </c>
      <c r="AI21" s="64">
        <v>76</v>
      </c>
      <c r="AJ21" s="64">
        <v>311</v>
      </c>
      <c r="AK21" s="63">
        <f t="shared" si="7"/>
        <v>4.09210526315789</v>
      </c>
      <c r="AL21">
        <v>162</v>
      </c>
      <c r="AM21">
        <v>678</v>
      </c>
      <c r="AN21" s="63">
        <f>AM21/AL21</f>
        <v>4.18518518518519</v>
      </c>
      <c r="AO21" s="36">
        <v>277</v>
      </c>
      <c r="AP21" s="36">
        <v>1075</v>
      </c>
      <c r="AQ21" s="63">
        <f t="shared" si="8"/>
        <v>3.88086642599278</v>
      </c>
      <c r="AR21" s="65"/>
      <c r="AS21" s="49"/>
      <c r="AT21" s="12"/>
      <c r="AU21" s="63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7"/>
      <c r="BZ21" s="7"/>
      <c r="CA21" s="67" t="s">
        <v>163</v>
      </c>
      <c r="CB21" s="68"/>
      <c r="CC21" s="7"/>
      <c r="CD21" s="67" t="s">
        <v>163</v>
      </c>
      <c r="CE21" s="68"/>
      <c r="CF21" s="7"/>
      <c r="CG21" s="67" t="s">
        <v>163</v>
      </c>
      <c r="CH21" s="68"/>
      <c r="CI21" s="7"/>
      <c r="CJ21" s="67" t="s">
        <v>163</v>
      </c>
      <c r="CK21" s="68"/>
      <c r="CL21" s="7"/>
      <c r="CM21" s="67" t="s">
        <v>163</v>
      </c>
      <c r="CN21" s="68" t="s">
        <v>164</v>
      </c>
      <c r="CO21" s="7"/>
      <c r="CP21" s="67"/>
      <c r="CQ21" s="68"/>
      <c r="CR21" s="7"/>
      <c r="CS21" s="67"/>
      <c r="CT21" s="68"/>
      <c r="CU21" s="7"/>
      <c r="CV21" s="67"/>
      <c r="CW21" s="55"/>
      <c r="CX21" s="36"/>
      <c r="CY21" s="67"/>
      <c r="CZ21" s="49"/>
      <c r="DR21" s="5">
        <v>986</v>
      </c>
      <c r="DS21" s="13">
        <v>3641</v>
      </c>
      <c r="DT21" s="51">
        <f t="shared" ref="DT21:DT30" si="17">+DS21/DR21</f>
        <v>3.69269776876268</v>
      </c>
      <c r="DU21" s="78">
        <v>606</v>
      </c>
      <c r="DV21" s="40">
        <v>2603</v>
      </c>
      <c r="DW21" s="73">
        <f>+DV21/DU21</f>
        <v>4.2953795379538</v>
      </c>
      <c r="DX21" s="86">
        <v>362</v>
      </c>
      <c r="DY21" s="86">
        <v>1766</v>
      </c>
      <c r="DZ21" s="89">
        <f>+DY21/DX21</f>
        <v>4.87845303867403</v>
      </c>
      <c r="EA21" s="78">
        <v>291</v>
      </c>
      <c r="EB21" s="40">
        <v>1418</v>
      </c>
      <c r="EC21" s="73">
        <f>+EB21/EA21</f>
        <v>4.87285223367698</v>
      </c>
      <c r="ED21" s="54">
        <v>162</v>
      </c>
      <c r="EE21" s="40">
        <v>786</v>
      </c>
      <c r="EF21" s="51">
        <f>+EE21/ED21</f>
        <v>4.85185185185185</v>
      </c>
      <c r="EG21" s="78">
        <v>186</v>
      </c>
      <c r="EH21" s="40">
        <v>977</v>
      </c>
      <c r="EI21" s="73">
        <f t="shared" si="9"/>
        <v>5.25268817204301</v>
      </c>
      <c r="EJ21" s="54">
        <v>466</v>
      </c>
      <c r="EK21" s="5">
        <v>2069</v>
      </c>
      <c r="EL21" s="73">
        <f t="shared" si="10"/>
        <v>4.43991416309013</v>
      </c>
      <c r="EM21" s="54">
        <v>641</v>
      </c>
      <c r="EN21" s="7">
        <v>2601</v>
      </c>
      <c r="EO21" s="73">
        <f t="shared" si="11"/>
        <v>4.05772230889236</v>
      </c>
      <c r="EQ21" s="5">
        <v>720</v>
      </c>
      <c r="ER21" s="5">
        <v>3161</v>
      </c>
      <c r="ES21" s="73">
        <f t="shared" si="12"/>
        <v>4.39027777777778</v>
      </c>
      <c r="ET21" s="54">
        <v>855</v>
      </c>
      <c r="EU21" s="7">
        <v>2879</v>
      </c>
      <c r="EV21" s="73">
        <f t="shared" si="13"/>
        <v>3.3672514619883</v>
      </c>
      <c r="EW21" s="40">
        <v>543</v>
      </c>
      <c r="EX21" s="40">
        <v>2339</v>
      </c>
      <c r="EY21" s="51">
        <f t="shared" si="14"/>
        <v>4.30755064456722</v>
      </c>
      <c r="EZ21" s="78">
        <v>232</v>
      </c>
      <c r="FA21" s="40">
        <v>1199</v>
      </c>
      <c r="FB21" s="73">
        <f t="shared" si="15"/>
        <v>5.16810344827586</v>
      </c>
      <c r="FC21" s="40"/>
      <c r="FD21" s="40"/>
      <c r="FE21" s="73" t="e">
        <f t="shared" si="16"/>
        <v>#DIV/0!</v>
      </c>
      <c r="FF21" s="78"/>
      <c r="FG21" s="40"/>
      <c r="FH21" s="73"/>
      <c r="FI21" s="78"/>
      <c r="FJ21" s="40"/>
      <c r="FK21" s="73" t="s">
        <v>164</v>
      </c>
      <c r="FL21" s="78"/>
      <c r="FM21" s="40"/>
      <c r="FN21" s="73" t="s">
        <v>164</v>
      </c>
    </row>
    <row r="22" spans="3:170">
      <c r="C22" s="4" t="s">
        <v>61</v>
      </c>
      <c r="D22" s="7" t="s">
        <v>59</v>
      </c>
      <c r="E22" s="12">
        <v>7.5</v>
      </c>
      <c r="F22" s="12" t="s">
        <v>10</v>
      </c>
      <c r="G22" s="12">
        <v>28</v>
      </c>
      <c r="H22" s="17">
        <f t="shared" si="0"/>
        <v>1135</v>
      </c>
      <c r="I22" s="29">
        <f t="shared" si="1"/>
        <v>4725</v>
      </c>
      <c r="J22" s="30">
        <f t="shared" ref="J22:J39" si="18">+I22/H22</f>
        <v>4.16299559471366</v>
      </c>
      <c r="K22" s="31">
        <f>EQ22+ET22+EW22+EZ22+FC22+FF22+FI22+FL22</f>
        <v>1366</v>
      </c>
      <c r="L22" s="32">
        <f>+ER22+EU22+EX22+FA22+FD22+FG22+FJ22+FM22</f>
        <v>5765</v>
      </c>
      <c r="M22" s="45">
        <f t="shared" ref="M22:M53" si="19">+L22/K22</f>
        <v>4.2203513909224</v>
      </c>
      <c r="N22" s="46">
        <f>BY22+CB22+CE22+CH22+CK22+CN22+CQ22+CT22</f>
        <v>1190</v>
      </c>
      <c r="O22" s="47">
        <f t="shared" ref="O22:O36" si="20">BZ22+CC22+CF22+CI22+CL22+CO22+CR22+CU22</f>
        <v>4797</v>
      </c>
      <c r="P22" s="48">
        <f>+O22/N22</f>
        <v>4.03109243697479</v>
      </c>
      <c r="Q22" s="31">
        <f t="shared" si="2"/>
        <v>1137</v>
      </c>
      <c r="R22" s="32">
        <f t="shared" si="3"/>
        <v>4585</v>
      </c>
      <c r="S22" s="48">
        <f>R22/Q22</f>
        <v>4.0325417766051</v>
      </c>
      <c r="T22" s="55">
        <v>253</v>
      </c>
      <c r="U22" s="36">
        <v>1012</v>
      </c>
      <c r="V22" s="63">
        <f>U22/T22</f>
        <v>4</v>
      </c>
      <c r="W22" s="55">
        <v>180</v>
      </c>
      <c r="X22" s="36">
        <v>739</v>
      </c>
      <c r="Y22" s="63">
        <f t="shared" ref="Y22:Y28" si="21">X22/W22</f>
        <v>4.10555555555556</v>
      </c>
      <c r="Z22" s="55">
        <v>151</v>
      </c>
      <c r="AA22" s="36">
        <v>590</v>
      </c>
      <c r="AB22" s="63">
        <f t="shared" ref="AB22:AB26" si="22">AA22/Z22</f>
        <v>3.90728476821192</v>
      </c>
      <c r="AC22" s="55">
        <v>37</v>
      </c>
      <c r="AD22" s="36">
        <v>104</v>
      </c>
      <c r="AE22" s="63">
        <f t="shared" ref="AE22:AE28" si="23">AD22/AC22</f>
        <v>2.81081081081081</v>
      </c>
      <c r="AF22" s="55">
        <v>61</v>
      </c>
      <c r="AG22" s="36">
        <v>300</v>
      </c>
      <c r="AH22" s="63">
        <f t="shared" ref="AH22:AH28" si="24">AG22/AF22</f>
        <v>4.91803278688525</v>
      </c>
      <c r="AI22" s="55">
        <v>69</v>
      </c>
      <c r="AJ22" s="36">
        <v>283</v>
      </c>
      <c r="AK22" s="63">
        <f t="shared" ref="AK22:AK35" si="25">AJ22/AI22</f>
        <v>4.10144927536232</v>
      </c>
      <c r="AL22" s="64">
        <v>139</v>
      </c>
      <c r="AM22" s="64">
        <v>572</v>
      </c>
      <c r="AN22" s="63">
        <f>AM22/AL22</f>
        <v>4.11510791366906</v>
      </c>
      <c r="AO22" s="36">
        <v>247</v>
      </c>
      <c r="AP22" s="36">
        <v>985</v>
      </c>
      <c r="AQ22" s="63">
        <f t="shared" si="8"/>
        <v>3.98785425101215</v>
      </c>
      <c r="AR22" s="65"/>
      <c r="AS22" s="49"/>
      <c r="AT22" s="12"/>
      <c r="AU22" s="63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7">
        <v>332</v>
      </c>
      <c r="BZ22" s="7">
        <v>1407</v>
      </c>
      <c r="CA22" s="67">
        <f>+BZ22/BY22</f>
        <v>4.23795180722892</v>
      </c>
      <c r="CB22" s="68">
        <v>180</v>
      </c>
      <c r="CC22" s="7">
        <v>788</v>
      </c>
      <c r="CD22" s="67">
        <f>+CC22/CB22</f>
        <v>4.37777777777778</v>
      </c>
      <c r="CE22" s="68">
        <v>116</v>
      </c>
      <c r="CF22" s="7">
        <v>538</v>
      </c>
      <c r="CG22" s="67">
        <f t="shared" ref="CG22:CG34" si="26">+CF22/CE22</f>
        <v>4.63793103448276</v>
      </c>
      <c r="CH22" s="68">
        <v>50</v>
      </c>
      <c r="CI22" s="7">
        <v>196</v>
      </c>
      <c r="CJ22" s="67">
        <f t="shared" ref="CJ22:CJ34" si="27">+CI22/CH22</f>
        <v>3.92</v>
      </c>
      <c r="CK22" s="68">
        <v>68</v>
      </c>
      <c r="CL22" s="7">
        <v>70</v>
      </c>
      <c r="CM22" s="67">
        <f>+CL22/CK22</f>
        <v>1.02941176470588</v>
      </c>
      <c r="CN22" s="68">
        <v>42</v>
      </c>
      <c r="CO22" s="7">
        <v>141</v>
      </c>
      <c r="CP22" s="67">
        <f>CO22/CN22</f>
        <v>3.35714285714286</v>
      </c>
      <c r="CQ22" s="68">
        <v>196</v>
      </c>
      <c r="CR22" s="7">
        <v>808</v>
      </c>
      <c r="CS22" s="67">
        <f t="shared" ref="CS22:CS38" si="28">CR22/CQ22</f>
        <v>4.12244897959184</v>
      </c>
      <c r="CT22" s="68">
        <v>206</v>
      </c>
      <c r="CU22" s="7">
        <v>849</v>
      </c>
      <c r="CV22" s="67">
        <f>CU22/CT22</f>
        <v>4.12135922330097</v>
      </c>
      <c r="CW22" s="76">
        <f t="shared" ref="CW22:CY23" si="29">N22</f>
        <v>1190</v>
      </c>
      <c r="CX22" s="32">
        <f t="shared" si="29"/>
        <v>4797</v>
      </c>
      <c r="CY22" s="77">
        <f t="shared" si="29"/>
        <v>4.03109243697479</v>
      </c>
      <c r="CZ22" s="49"/>
      <c r="DR22" s="5">
        <v>367</v>
      </c>
      <c r="DS22" s="13">
        <v>1491</v>
      </c>
      <c r="DT22" s="51">
        <f t="shared" si="17"/>
        <v>4.06267029972752</v>
      </c>
      <c r="DU22" s="78">
        <v>190</v>
      </c>
      <c r="DV22" s="40">
        <v>806</v>
      </c>
      <c r="DW22" s="73">
        <f>+DV22/DU22</f>
        <v>4.2421052631579</v>
      </c>
      <c r="DX22" s="86">
        <v>97</v>
      </c>
      <c r="DY22" s="86">
        <v>426</v>
      </c>
      <c r="DZ22" s="89">
        <f>+DY22/DX22</f>
        <v>4.39175257731959</v>
      </c>
      <c r="EA22" s="78">
        <v>36</v>
      </c>
      <c r="EB22" s="40">
        <v>122</v>
      </c>
      <c r="EC22" s="73">
        <f>+EB22/EA22</f>
        <v>3.38888888888889</v>
      </c>
      <c r="ED22" s="54">
        <v>53</v>
      </c>
      <c r="EE22" s="40">
        <v>32</v>
      </c>
      <c r="EF22" s="51">
        <f>+EE22/ED22</f>
        <v>0.60377358490566</v>
      </c>
      <c r="EG22" s="78">
        <v>13</v>
      </c>
      <c r="EH22" s="40">
        <v>34</v>
      </c>
      <c r="EI22" s="73">
        <f t="shared" si="9"/>
        <v>2.61538461538462</v>
      </c>
      <c r="EJ22" s="54">
        <v>114</v>
      </c>
      <c r="EK22" s="5">
        <v>545</v>
      </c>
      <c r="EL22" s="73">
        <f t="shared" si="10"/>
        <v>4.78070175438596</v>
      </c>
      <c r="EM22" s="54">
        <v>265</v>
      </c>
      <c r="EN22" s="7">
        <v>1269</v>
      </c>
      <c r="EO22" s="73">
        <f t="shared" si="11"/>
        <v>4.78867924528302</v>
      </c>
      <c r="EQ22" s="5">
        <v>253</v>
      </c>
      <c r="ER22" s="5">
        <v>1229</v>
      </c>
      <c r="ES22" s="73">
        <f t="shared" si="12"/>
        <v>4.85770750988142</v>
      </c>
      <c r="ET22" s="54">
        <v>326</v>
      </c>
      <c r="EU22" s="7">
        <v>1331</v>
      </c>
      <c r="EV22" s="73">
        <f t="shared" si="13"/>
        <v>4.08282208588957</v>
      </c>
      <c r="EW22" s="40">
        <v>278</v>
      </c>
      <c r="EX22" s="40">
        <v>1177</v>
      </c>
      <c r="EY22" s="51">
        <f t="shared" si="14"/>
        <v>4.23381294964029</v>
      </c>
      <c r="EZ22" s="78">
        <v>39</v>
      </c>
      <c r="FA22" s="40">
        <v>152</v>
      </c>
      <c r="FB22" s="73">
        <f t="shared" si="15"/>
        <v>3.8974358974359</v>
      </c>
      <c r="FC22" s="40">
        <v>84</v>
      </c>
      <c r="FD22" s="40">
        <v>78</v>
      </c>
      <c r="FE22" s="73">
        <f t="shared" si="16"/>
        <v>0.928571428571429</v>
      </c>
      <c r="FF22" s="78">
        <v>39</v>
      </c>
      <c r="FG22" s="40">
        <v>177</v>
      </c>
      <c r="FH22" s="73">
        <f t="shared" ref="FH22:FH47" si="30">+FG22/FF22</f>
        <v>4.53846153846154</v>
      </c>
      <c r="FI22" s="78">
        <v>143</v>
      </c>
      <c r="FJ22" s="40">
        <v>666</v>
      </c>
      <c r="FK22" s="73">
        <f t="shared" ref="FK22:FK48" si="31">+FJ22/FI22</f>
        <v>4.65734265734266</v>
      </c>
      <c r="FL22" s="78">
        <v>204</v>
      </c>
      <c r="FM22" s="40">
        <v>955</v>
      </c>
      <c r="FN22" s="73">
        <f>+FM22/FL22</f>
        <v>4.68137254901961</v>
      </c>
    </row>
    <row r="23" spans="3:170">
      <c r="C23" s="4" t="s">
        <v>63</v>
      </c>
      <c r="D23" s="7" t="s">
        <v>64</v>
      </c>
      <c r="E23" s="12">
        <v>5</v>
      </c>
      <c r="F23" s="12" t="s">
        <v>7</v>
      </c>
      <c r="G23" s="12">
        <v>28</v>
      </c>
      <c r="H23" s="17">
        <f t="shared" si="0"/>
        <v>2234</v>
      </c>
      <c r="I23" s="29">
        <f t="shared" si="1"/>
        <v>11334</v>
      </c>
      <c r="J23" s="30">
        <f t="shared" si="18"/>
        <v>5.0734109221128</v>
      </c>
      <c r="K23" s="31">
        <f>EQ23+ET23+EW23+EZ23+FC23+FF23+FI23+FL23</f>
        <v>2358.001</v>
      </c>
      <c r="L23" s="32">
        <f>+ER23+EU23+EX23+FA23+FD23+FG23+FJ23+FM23</f>
        <v>11849</v>
      </c>
      <c r="M23" s="45">
        <f t="shared" si="19"/>
        <v>5.02501907335917</v>
      </c>
      <c r="N23" s="46">
        <f>BY23+CB23+CE23+CH23+CK23+CN23+CQ23+CT23</f>
        <v>2213</v>
      </c>
      <c r="O23" s="47">
        <f t="shared" si="20"/>
        <v>11693</v>
      </c>
      <c r="P23" s="48">
        <f>+O23/N23</f>
        <v>5.28377767736105</v>
      </c>
      <c r="Q23" s="31">
        <f t="shared" si="2"/>
        <v>1933</v>
      </c>
      <c r="R23" s="32">
        <f t="shared" si="3"/>
        <v>10971</v>
      </c>
      <c r="S23" s="48">
        <f>R23/Q23</f>
        <v>5.67563372995344</v>
      </c>
      <c r="T23" s="55">
        <v>351</v>
      </c>
      <c r="U23" s="36">
        <v>1981</v>
      </c>
      <c r="V23" s="63">
        <f>U23/T23</f>
        <v>5.64387464387464</v>
      </c>
      <c r="W23" s="55">
        <v>313</v>
      </c>
      <c r="X23" s="36">
        <v>1803</v>
      </c>
      <c r="Y23" s="63">
        <f t="shared" si="21"/>
        <v>5.76038338658147</v>
      </c>
      <c r="Z23" s="55">
        <v>256</v>
      </c>
      <c r="AA23" s="36">
        <v>1471</v>
      </c>
      <c r="AB23" s="63">
        <f t="shared" si="22"/>
        <v>5.74609375</v>
      </c>
      <c r="AC23" s="55">
        <v>83</v>
      </c>
      <c r="AD23" s="36">
        <v>451</v>
      </c>
      <c r="AE23" s="63">
        <f t="shared" si="23"/>
        <v>5.43373493975904</v>
      </c>
      <c r="AF23" s="55">
        <v>116</v>
      </c>
      <c r="AG23" s="36">
        <v>530</v>
      </c>
      <c r="AH23" s="63">
        <f t="shared" si="24"/>
        <v>4.56896551724138</v>
      </c>
      <c r="AI23" s="55">
        <v>166</v>
      </c>
      <c r="AJ23" s="36">
        <v>1135</v>
      </c>
      <c r="AK23" s="63">
        <f t="shared" si="25"/>
        <v>6.83734939759036</v>
      </c>
      <c r="AL23" s="55">
        <v>239</v>
      </c>
      <c r="AM23" s="36">
        <v>1475</v>
      </c>
      <c r="AN23" s="63">
        <f>AM23/AL23</f>
        <v>6.17154811715481</v>
      </c>
      <c r="AO23" s="36">
        <v>409</v>
      </c>
      <c r="AP23" s="36">
        <v>2125</v>
      </c>
      <c r="AQ23" s="63">
        <f t="shared" si="8"/>
        <v>5.19559902200489</v>
      </c>
      <c r="AR23" s="65"/>
      <c r="AS23" s="49"/>
      <c r="AT23" s="12">
        <v>28</v>
      </c>
      <c r="AU23" s="63">
        <v>5.67563372995344</v>
      </c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7">
        <v>527</v>
      </c>
      <c r="BZ23" s="7">
        <v>2332</v>
      </c>
      <c r="CA23" s="67">
        <f>+BZ23/BY23</f>
        <v>4.42504743833017</v>
      </c>
      <c r="CB23" s="68">
        <v>297</v>
      </c>
      <c r="CC23" s="7">
        <v>1635</v>
      </c>
      <c r="CD23" s="67">
        <f>+CC23/CB23</f>
        <v>5.50505050505051</v>
      </c>
      <c r="CE23" s="68">
        <v>276</v>
      </c>
      <c r="CF23" s="7">
        <v>1656</v>
      </c>
      <c r="CG23" s="67">
        <f t="shared" si="26"/>
        <v>6</v>
      </c>
      <c r="CH23" s="68">
        <v>118</v>
      </c>
      <c r="CI23" s="7">
        <v>656</v>
      </c>
      <c r="CJ23" s="67">
        <f t="shared" si="27"/>
        <v>5.55932203389831</v>
      </c>
      <c r="CK23" s="68">
        <v>110</v>
      </c>
      <c r="CL23" s="7">
        <v>430</v>
      </c>
      <c r="CM23" s="67">
        <f>+CL23/CK23</f>
        <v>3.90909090909091</v>
      </c>
      <c r="CN23" s="68">
        <v>172</v>
      </c>
      <c r="CO23" s="7">
        <v>1135</v>
      </c>
      <c r="CP23" s="67">
        <f>CO23/CN23</f>
        <v>6.59883720930233</v>
      </c>
      <c r="CQ23" s="68">
        <v>327</v>
      </c>
      <c r="CR23" s="7">
        <v>1826</v>
      </c>
      <c r="CS23" s="67">
        <f t="shared" si="28"/>
        <v>5.58409785932722</v>
      </c>
      <c r="CT23" s="68">
        <v>386</v>
      </c>
      <c r="CU23" s="7">
        <v>2023</v>
      </c>
      <c r="CV23" s="67">
        <f>CU23/CT23</f>
        <v>5.24093264248705</v>
      </c>
      <c r="CW23" s="76">
        <f t="shared" si="29"/>
        <v>2213</v>
      </c>
      <c r="CX23" s="32">
        <f t="shared" si="29"/>
        <v>11693</v>
      </c>
      <c r="CY23" s="77">
        <f t="shared" si="29"/>
        <v>5.28377767736105</v>
      </c>
      <c r="CZ23" s="49"/>
      <c r="DR23" s="5">
        <v>570</v>
      </c>
      <c r="DS23" s="13">
        <v>2544</v>
      </c>
      <c r="DT23" s="51">
        <f t="shared" si="17"/>
        <v>4.46315789473684</v>
      </c>
      <c r="DU23" s="78">
        <v>413</v>
      </c>
      <c r="DV23" s="40">
        <v>2038</v>
      </c>
      <c r="DW23" s="73">
        <f>+DV23/DU23</f>
        <v>4.93462469733656</v>
      </c>
      <c r="DX23" s="86">
        <v>209</v>
      </c>
      <c r="DY23" s="86">
        <v>1261</v>
      </c>
      <c r="DZ23" s="89">
        <f>+DY23/DX23</f>
        <v>6.03349282296651</v>
      </c>
      <c r="EA23" s="78">
        <v>128</v>
      </c>
      <c r="EB23" s="40">
        <v>754</v>
      </c>
      <c r="EC23" s="73">
        <f>+EB23/EA23</f>
        <v>5.890625</v>
      </c>
      <c r="ED23" s="54">
        <v>85</v>
      </c>
      <c r="EE23" s="40">
        <v>337</v>
      </c>
      <c r="EF23" s="51">
        <f>+EE23/ED23</f>
        <v>3.96470588235294</v>
      </c>
      <c r="EG23" s="78">
        <v>96</v>
      </c>
      <c r="EH23" s="40">
        <v>635</v>
      </c>
      <c r="EI23" s="73">
        <f t="shared" si="9"/>
        <v>6.61458333333333</v>
      </c>
      <c r="EJ23" s="54">
        <v>265</v>
      </c>
      <c r="EK23" s="5">
        <v>1571</v>
      </c>
      <c r="EL23" s="73">
        <f t="shared" si="10"/>
        <v>5.92830188679245</v>
      </c>
      <c r="EM23" s="54">
        <v>468</v>
      </c>
      <c r="EN23" s="7">
        <v>2194</v>
      </c>
      <c r="EO23" s="73">
        <f t="shared" si="11"/>
        <v>4.68803418803419</v>
      </c>
      <c r="EQ23" s="5">
        <v>420</v>
      </c>
      <c r="ER23" s="5">
        <v>2229</v>
      </c>
      <c r="ES23" s="73">
        <f t="shared" si="12"/>
        <v>5.30714285714286</v>
      </c>
      <c r="ET23" s="54">
        <v>567</v>
      </c>
      <c r="EU23" s="7">
        <v>2293</v>
      </c>
      <c r="EV23" s="73">
        <f t="shared" si="13"/>
        <v>4.04409171075838</v>
      </c>
      <c r="EW23" s="40">
        <v>421</v>
      </c>
      <c r="EX23" s="40">
        <v>2035</v>
      </c>
      <c r="EY23" s="51">
        <f t="shared" si="14"/>
        <v>4.83372921615202</v>
      </c>
      <c r="EZ23" s="78">
        <v>102</v>
      </c>
      <c r="FA23" s="40">
        <v>641</v>
      </c>
      <c r="FB23" s="73">
        <f t="shared" si="15"/>
        <v>6.2843137254902</v>
      </c>
      <c r="FC23" s="40">
        <v>0.001</v>
      </c>
      <c r="FD23" s="40">
        <v>0</v>
      </c>
      <c r="FE23" s="73">
        <f t="shared" si="16"/>
        <v>0</v>
      </c>
      <c r="FF23" s="78">
        <v>131</v>
      </c>
      <c r="FG23" s="40">
        <v>805</v>
      </c>
      <c r="FH23" s="73">
        <f t="shared" si="30"/>
        <v>6.14503816793893</v>
      </c>
      <c r="FI23" s="78">
        <v>355</v>
      </c>
      <c r="FJ23" s="40">
        <v>1860</v>
      </c>
      <c r="FK23" s="73">
        <f t="shared" si="31"/>
        <v>5.23943661971831</v>
      </c>
      <c r="FL23" s="78">
        <v>362</v>
      </c>
      <c r="FM23" s="40">
        <v>1986</v>
      </c>
      <c r="FN23" s="73">
        <f>+FM23/FL23</f>
        <v>5.48618784530387</v>
      </c>
    </row>
    <row r="24" spans="3:170">
      <c r="C24" s="4" t="s">
        <v>165</v>
      </c>
      <c r="D24" s="7" t="s">
        <v>166</v>
      </c>
      <c r="E24" s="12">
        <v>11.2</v>
      </c>
      <c r="F24" s="12" t="s">
        <v>7</v>
      </c>
      <c r="G24" s="12">
        <v>30</v>
      </c>
      <c r="H24" s="17">
        <f t="shared" si="0"/>
        <v>3230</v>
      </c>
      <c r="I24" s="29">
        <f t="shared" si="1"/>
        <v>12248</v>
      </c>
      <c r="J24" s="30">
        <f t="shared" si="18"/>
        <v>3.79195046439628</v>
      </c>
      <c r="K24" s="31">
        <f>EQ24+ET24+EW24+EZ24+FC24+FF24+FI24+FL25</f>
        <v>1967</v>
      </c>
      <c r="L24" s="32">
        <f>+ER24+EU24+EX24+FA24+FD24+FG24+FJ24+FM25</f>
        <v>6971</v>
      </c>
      <c r="M24" s="45">
        <f t="shared" si="19"/>
        <v>3.54397559735638</v>
      </c>
      <c r="N24" s="4">
        <f>BY24+CB24+CE24+CH24+CK24+CN24+CQ24+CT24</f>
        <v>0</v>
      </c>
      <c r="O24" s="5">
        <f t="shared" si="20"/>
        <v>0</v>
      </c>
      <c r="P24" s="50"/>
      <c r="Q24" s="31">
        <f t="shared" si="2"/>
        <v>829.0001</v>
      </c>
      <c r="R24" s="32">
        <f t="shared" si="3"/>
        <v>3410</v>
      </c>
      <c r="S24" s="48">
        <f t="shared" ref="S24:S25" si="32">R24/Q24</f>
        <v>4.11338912986862</v>
      </c>
      <c r="T24" s="55">
        <v>155</v>
      </c>
      <c r="U24" s="36">
        <v>732</v>
      </c>
      <c r="V24" s="63">
        <f t="shared" ref="V24:V28" si="33">U24/T24</f>
        <v>4.72258064516129</v>
      </c>
      <c r="W24" s="55">
        <v>144</v>
      </c>
      <c r="X24" s="36">
        <v>627</v>
      </c>
      <c r="Y24" s="63">
        <f t="shared" si="21"/>
        <v>4.35416666666667</v>
      </c>
      <c r="Z24" s="55">
        <v>135</v>
      </c>
      <c r="AA24" s="36">
        <v>546</v>
      </c>
      <c r="AB24" s="63">
        <f t="shared" si="22"/>
        <v>4.04444444444444</v>
      </c>
      <c r="AC24" s="55">
        <v>13</v>
      </c>
      <c r="AD24" s="36">
        <v>57</v>
      </c>
      <c r="AE24" s="63">
        <f t="shared" si="23"/>
        <v>4.38461538461539</v>
      </c>
      <c r="AF24" s="55">
        <v>0.0001</v>
      </c>
      <c r="AG24" s="36">
        <v>0</v>
      </c>
      <c r="AH24" s="63">
        <f t="shared" si="24"/>
        <v>0</v>
      </c>
      <c r="AI24" s="55">
        <v>60</v>
      </c>
      <c r="AJ24" s="36">
        <v>210</v>
      </c>
      <c r="AK24" s="63">
        <f t="shared" si="25"/>
        <v>3.5</v>
      </c>
      <c r="AL24" s="55">
        <v>140</v>
      </c>
      <c r="AM24" s="36">
        <v>495</v>
      </c>
      <c r="AN24" s="63">
        <f t="shared" ref="AN24:AN29" si="34">AM24/AL24</f>
        <v>3.53571428571429</v>
      </c>
      <c r="AO24" s="36">
        <v>182</v>
      </c>
      <c r="AP24" s="36">
        <v>743</v>
      </c>
      <c r="AQ24" s="63">
        <f t="shared" si="8"/>
        <v>4.08241758241758</v>
      </c>
      <c r="AR24" s="65"/>
      <c r="AS24" s="49"/>
      <c r="AT24" s="12">
        <v>30</v>
      </c>
      <c r="AU24" s="63">
        <v>4.11338912986862</v>
      </c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7"/>
      <c r="BZ24" s="7"/>
      <c r="CA24" s="67"/>
      <c r="CB24" s="68"/>
      <c r="CC24" s="7"/>
      <c r="CD24" s="67"/>
      <c r="CE24" s="68"/>
      <c r="CF24" s="7"/>
      <c r="CG24" s="67"/>
      <c r="CH24" s="68"/>
      <c r="CI24" s="7"/>
      <c r="CJ24" s="67"/>
      <c r="CK24" s="68"/>
      <c r="CL24" s="7"/>
      <c r="CM24" s="67"/>
      <c r="CN24" s="68"/>
      <c r="CO24" s="7"/>
      <c r="CP24" s="67"/>
      <c r="CQ24" s="68"/>
      <c r="CR24" s="7"/>
      <c r="CS24" s="67"/>
      <c r="CT24" s="68"/>
      <c r="CU24" s="7"/>
      <c r="CV24" s="67"/>
      <c r="CW24" s="55"/>
      <c r="CX24" s="36"/>
      <c r="CY24" s="67"/>
      <c r="CZ24" s="49"/>
      <c r="DR24" s="5">
        <v>829</v>
      </c>
      <c r="DS24" s="13">
        <v>2638</v>
      </c>
      <c r="DT24" s="51">
        <f t="shared" si="17"/>
        <v>3.18214716525935</v>
      </c>
      <c r="DU24" s="78">
        <v>542</v>
      </c>
      <c r="DV24" s="40">
        <v>2042</v>
      </c>
      <c r="DW24" s="73">
        <f>+DV24/DU24</f>
        <v>3.76752767527675</v>
      </c>
      <c r="DX24" s="86">
        <v>263</v>
      </c>
      <c r="DY24" s="86">
        <v>1267</v>
      </c>
      <c r="DZ24" s="89">
        <f>+DY24/DX24</f>
        <v>4.81749049429658</v>
      </c>
      <c r="EA24" s="78">
        <v>202</v>
      </c>
      <c r="EB24" s="40">
        <v>870</v>
      </c>
      <c r="EC24" s="73">
        <f>+EB24/EA24</f>
        <v>4.30693069306931</v>
      </c>
      <c r="ED24" s="91">
        <v>0</v>
      </c>
      <c r="EE24" s="86">
        <v>0</v>
      </c>
      <c r="EF24" s="51"/>
      <c r="EG24" s="78">
        <v>155</v>
      </c>
      <c r="EH24" s="40">
        <v>718</v>
      </c>
      <c r="EI24" s="73">
        <f t="shared" si="9"/>
        <v>4.63225806451613</v>
      </c>
      <c r="EJ24" s="54">
        <v>497</v>
      </c>
      <c r="EK24" s="7">
        <v>2001</v>
      </c>
      <c r="EL24" s="73">
        <f t="shared" si="10"/>
        <v>4.0261569416499</v>
      </c>
      <c r="EM24" s="54">
        <v>742</v>
      </c>
      <c r="EN24" s="7">
        <v>2712</v>
      </c>
      <c r="EO24" s="73">
        <f t="shared" si="11"/>
        <v>3.65498652291105</v>
      </c>
      <c r="EQ24" s="7">
        <v>686</v>
      </c>
      <c r="ER24" s="7">
        <v>2627</v>
      </c>
      <c r="ES24" s="73">
        <f t="shared" si="12"/>
        <v>3.82944606413994</v>
      </c>
      <c r="ET24" s="54">
        <v>765</v>
      </c>
      <c r="EU24" s="7">
        <v>2403</v>
      </c>
      <c r="EV24" s="73">
        <f t="shared" si="13"/>
        <v>3.14117647058824</v>
      </c>
      <c r="EW24" s="40"/>
      <c r="EX24" s="40"/>
      <c r="EY24" s="51" t="e">
        <f t="shared" si="14"/>
        <v>#DIV/0!</v>
      </c>
      <c r="EZ24" s="78"/>
      <c r="FA24" s="40"/>
      <c r="FB24" s="73" t="e">
        <f t="shared" si="15"/>
        <v>#DIV/0!</v>
      </c>
      <c r="FC24" s="40"/>
      <c r="FD24" s="40"/>
      <c r="FE24" s="73" t="e">
        <f t="shared" si="16"/>
        <v>#DIV/0!</v>
      </c>
      <c r="FF24" s="78">
        <v>185</v>
      </c>
      <c r="FG24" s="40">
        <v>746</v>
      </c>
      <c r="FH24" s="73">
        <f t="shared" si="30"/>
        <v>4.03243243243243</v>
      </c>
      <c r="FI24" s="78"/>
      <c r="FJ24" s="40"/>
      <c r="FK24" s="73" t="e">
        <f t="shared" si="31"/>
        <v>#DIV/0!</v>
      </c>
      <c r="FN24" s="73"/>
    </row>
    <row r="25" spans="3:170">
      <c r="C25" s="4" t="s">
        <v>167</v>
      </c>
      <c r="D25" s="7" t="s">
        <v>56</v>
      </c>
      <c r="E25" s="12">
        <v>5</v>
      </c>
      <c r="F25" s="12" t="s">
        <v>7</v>
      </c>
      <c r="G25" s="12">
        <v>28</v>
      </c>
      <c r="H25" s="17">
        <f t="shared" si="0"/>
        <v>697</v>
      </c>
      <c r="I25" s="29">
        <f t="shared" si="1"/>
        <v>2853</v>
      </c>
      <c r="J25" s="30">
        <f t="shared" si="18"/>
        <v>4.09325681492109</v>
      </c>
      <c r="K25" s="31"/>
      <c r="L25" s="32"/>
      <c r="M25" s="45" t="e">
        <f t="shared" si="19"/>
        <v>#DIV/0!</v>
      </c>
      <c r="N25" s="4">
        <v>0</v>
      </c>
      <c r="O25" s="5">
        <f t="shared" si="20"/>
        <v>0</v>
      </c>
      <c r="P25" s="50"/>
      <c r="Q25" s="56">
        <f t="shared" si="2"/>
        <v>848</v>
      </c>
      <c r="R25" s="57">
        <f t="shared" si="3"/>
        <v>3739</v>
      </c>
      <c r="S25" s="58">
        <f t="shared" si="32"/>
        <v>4.40919811320755</v>
      </c>
      <c r="T25" s="55"/>
      <c r="U25" s="36"/>
      <c r="V25" s="63" t="e">
        <f t="shared" si="33"/>
        <v>#DIV/0!</v>
      </c>
      <c r="W25" s="55"/>
      <c r="X25" s="36"/>
      <c r="Y25" s="63" t="e">
        <f t="shared" si="21"/>
        <v>#DIV/0!</v>
      </c>
      <c r="Z25" s="55">
        <v>181</v>
      </c>
      <c r="AA25" s="36">
        <v>830</v>
      </c>
      <c r="AB25" s="63">
        <f t="shared" si="22"/>
        <v>4.58563535911602</v>
      </c>
      <c r="AC25" s="55">
        <v>68</v>
      </c>
      <c r="AD25" s="36">
        <v>315</v>
      </c>
      <c r="AE25" s="63">
        <f t="shared" si="23"/>
        <v>4.63235294117647</v>
      </c>
      <c r="AF25" s="55">
        <v>86</v>
      </c>
      <c r="AG25" s="36">
        <v>149</v>
      </c>
      <c r="AH25" s="63">
        <f t="shared" si="24"/>
        <v>1.73255813953488</v>
      </c>
      <c r="AI25" s="55">
        <v>86</v>
      </c>
      <c r="AJ25" s="36">
        <v>473</v>
      </c>
      <c r="AK25" s="63">
        <f t="shared" si="25"/>
        <v>5.5</v>
      </c>
      <c r="AL25" s="55">
        <v>136</v>
      </c>
      <c r="AM25" s="36">
        <v>709</v>
      </c>
      <c r="AN25" s="63">
        <f t="shared" si="34"/>
        <v>5.21323529411765</v>
      </c>
      <c r="AO25" s="36">
        <v>291</v>
      </c>
      <c r="AP25" s="36">
        <v>1263</v>
      </c>
      <c r="AQ25" s="63">
        <f t="shared" si="8"/>
        <v>4.34020618556701</v>
      </c>
      <c r="AR25" s="65"/>
      <c r="AS25" s="49"/>
      <c r="AT25" s="12">
        <v>28</v>
      </c>
      <c r="AU25" s="63">
        <v>4.40919811320755</v>
      </c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7"/>
      <c r="BZ25" s="7"/>
      <c r="CA25" s="67"/>
      <c r="CB25" s="68"/>
      <c r="CC25" s="7"/>
      <c r="CD25" s="67"/>
      <c r="CE25" s="68"/>
      <c r="CF25" s="7"/>
      <c r="CG25" s="67"/>
      <c r="CH25" s="68"/>
      <c r="CI25" s="7"/>
      <c r="CJ25" s="67"/>
      <c r="CK25" s="68"/>
      <c r="CL25" s="7"/>
      <c r="CM25" s="67"/>
      <c r="CN25" s="68"/>
      <c r="CO25" s="7"/>
      <c r="CP25" s="67"/>
      <c r="CQ25" s="68"/>
      <c r="CR25" s="7"/>
      <c r="CS25" s="67"/>
      <c r="CT25" s="68"/>
      <c r="CU25" s="7"/>
      <c r="CV25" s="67"/>
      <c r="CW25" s="55"/>
      <c r="CX25" s="36"/>
      <c r="CY25" s="67"/>
      <c r="CZ25" s="49"/>
      <c r="DR25" s="5"/>
      <c r="DS25" s="13"/>
      <c r="DT25" s="51"/>
      <c r="DU25" s="78"/>
      <c r="DV25" s="40"/>
      <c r="DW25" s="73"/>
      <c r="DX25" s="86"/>
      <c r="DY25" s="86"/>
      <c r="DZ25" s="89"/>
      <c r="EA25" s="78"/>
      <c r="EB25" s="40"/>
      <c r="EC25" s="73"/>
      <c r="ED25" s="54"/>
      <c r="EE25" s="40"/>
      <c r="EF25" s="51"/>
      <c r="EG25" s="78">
        <v>70</v>
      </c>
      <c r="EH25" s="40">
        <v>334</v>
      </c>
      <c r="EI25" s="73">
        <f t="shared" si="9"/>
        <v>4.77142857142857</v>
      </c>
      <c r="EJ25" s="92">
        <v>249</v>
      </c>
      <c r="EK25" s="66">
        <v>1043</v>
      </c>
      <c r="EL25" s="73">
        <f t="shared" si="10"/>
        <v>4.18875502008032</v>
      </c>
      <c r="EM25" s="54">
        <v>378</v>
      </c>
      <c r="EN25" s="7">
        <v>1476</v>
      </c>
      <c r="EO25" s="73">
        <f t="shared" si="11"/>
        <v>3.9047619047619</v>
      </c>
      <c r="EQ25" s="5">
        <v>314</v>
      </c>
      <c r="ER25" s="5">
        <v>1357</v>
      </c>
      <c r="ES25" s="73">
        <f t="shared" si="12"/>
        <v>4.32165605095541</v>
      </c>
      <c r="ET25" s="54">
        <v>454</v>
      </c>
      <c r="EU25" s="7">
        <v>1550</v>
      </c>
      <c r="EV25" s="73">
        <f t="shared" si="13"/>
        <v>3.41409691629956</v>
      </c>
      <c r="EW25" s="40"/>
      <c r="EX25" s="40"/>
      <c r="EY25" s="51" t="e">
        <f t="shared" si="14"/>
        <v>#DIV/0!</v>
      </c>
      <c r="EZ25" s="78"/>
      <c r="FA25" s="40"/>
      <c r="FB25" s="73" t="e">
        <f t="shared" si="15"/>
        <v>#DIV/0!</v>
      </c>
      <c r="FC25" s="40">
        <v>20</v>
      </c>
      <c r="FD25" s="40">
        <v>105</v>
      </c>
      <c r="FE25" s="73">
        <f t="shared" si="16"/>
        <v>5.25</v>
      </c>
      <c r="FF25" s="78">
        <v>115</v>
      </c>
      <c r="FG25" s="40">
        <v>432</v>
      </c>
      <c r="FH25" s="73">
        <f t="shared" si="30"/>
        <v>3.75652173913043</v>
      </c>
      <c r="FI25" s="78"/>
      <c r="FJ25" s="40"/>
      <c r="FK25" s="73" t="e">
        <f t="shared" si="31"/>
        <v>#DIV/0!</v>
      </c>
      <c r="FL25" s="78">
        <v>331</v>
      </c>
      <c r="FM25" s="40">
        <v>1195</v>
      </c>
      <c r="FN25" s="73">
        <f t="shared" ref="FN25:FN49" si="35">+FM25/FL25</f>
        <v>3.61027190332326</v>
      </c>
    </row>
    <row r="26" spans="3:170">
      <c r="C26" s="4" t="s">
        <v>72</v>
      </c>
      <c r="D26" s="7" t="s">
        <v>59</v>
      </c>
      <c r="E26" s="13">
        <v>7.5</v>
      </c>
      <c r="F26" s="12" t="s">
        <v>7</v>
      </c>
      <c r="G26" s="12">
        <v>31</v>
      </c>
      <c r="H26" s="17">
        <f t="shared" si="0"/>
        <v>2179</v>
      </c>
      <c r="I26" s="29">
        <f t="shared" si="1"/>
        <v>9363</v>
      </c>
      <c r="J26" s="30">
        <f t="shared" si="18"/>
        <v>4.2969251950436</v>
      </c>
      <c r="K26" s="31">
        <f t="shared" ref="K26:K32" si="36">EQ26+ET26+EW26+EZ26+FC26+FF26+FI26+FL26</f>
        <v>2103</v>
      </c>
      <c r="L26" s="32">
        <f t="shared" ref="L26:L32" si="37">+ER26+EU26+EX26+FA26+FD26+FG26+FJ26+FM26</f>
        <v>8867</v>
      </c>
      <c r="M26" s="45">
        <f t="shared" si="19"/>
        <v>4.21635758440323</v>
      </c>
      <c r="N26" s="46">
        <f t="shared" ref="N26:N34" si="38">BY26+CB26+CE26+CH26+CK26+CN26+CQ26+CT26</f>
        <v>1874</v>
      </c>
      <c r="O26" s="47">
        <f t="shared" si="20"/>
        <v>8017</v>
      </c>
      <c r="P26" s="48">
        <f t="shared" ref="P26:P34" si="39">+O26/N26</f>
        <v>4.27801494130203</v>
      </c>
      <c r="Q26" s="31">
        <f t="shared" si="2"/>
        <v>2952</v>
      </c>
      <c r="R26" s="32">
        <f t="shared" si="3"/>
        <v>12735</v>
      </c>
      <c r="S26" s="48">
        <f t="shared" ref="S26:S29" si="40">R26/Q26</f>
        <v>4.3140243902439</v>
      </c>
      <c r="T26" s="55">
        <v>356</v>
      </c>
      <c r="U26" s="36">
        <v>1524</v>
      </c>
      <c r="V26" s="63">
        <f t="shared" si="33"/>
        <v>4.28089887640449</v>
      </c>
      <c r="W26" s="55">
        <v>491</v>
      </c>
      <c r="X26" s="36">
        <v>2144</v>
      </c>
      <c r="Y26" s="63">
        <f t="shared" si="21"/>
        <v>4.36659877800407</v>
      </c>
      <c r="Z26" s="55">
        <v>251</v>
      </c>
      <c r="AA26" s="36">
        <v>1090</v>
      </c>
      <c r="AB26" s="63">
        <f t="shared" si="22"/>
        <v>4.34262948207171</v>
      </c>
      <c r="AC26" s="55">
        <v>58</v>
      </c>
      <c r="AD26" s="36">
        <v>202</v>
      </c>
      <c r="AE26" s="63">
        <f t="shared" si="23"/>
        <v>3.48275862068966</v>
      </c>
      <c r="AF26" s="55">
        <v>1108</v>
      </c>
      <c r="AG26" s="36">
        <v>4542</v>
      </c>
      <c r="AH26" s="63">
        <f t="shared" si="24"/>
        <v>4.09927797833935</v>
      </c>
      <c r="AI26" s="55">
        <v>131</v>
      </c>
      <c r="AJ26" s="36">
        <v>609</v>
      </c>
      <c r="AK26" s="63">
        <f t="shared" si="25"/>
        <v>4.64885496183206</v>
      </c>
      <c r="AL26" s="55">
        <v>206</v>
      </c>
      <c r="AM26" s="36">
        <v>935</v>
      </c>
      <c r="AN26" s="63">
        <f t="shared" si="34"/>
        <v>4.53883495145631</v>
      </c>
      <c r="AO26" s="36">
        <v>351</v>
      </c>
      <c r="AP26" s="36">
        <v>1689</v>
      </c>
      <c r="AQ26" s="63">
        <f t="shared" si="8"/>
        <v>4.81196581196581</v>
      </c>
      <c r="AR26" s="65"/>
      <c r="AS26" s="49"/>
      <c r="AT26" s="12">
        <v>31</v>
      </c>
      <c r="AU26" s="63">
        <v>4.3140243902439</v>
      </c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7">
        <v>458</v>
      </c>
      <c r="BZ26" s="7">
        <v>1992</v>
      </c>
      <c r="CA26" s="67">
        <f t="shared" ref="CA26:CA34" si="41">+BZ26/BY26</f>
        <v>4.34934497816594</v>
      </c>
      <c r="CB26" s="68">
        <v>285</v>
      </c>
      <c r="CC26" s="7">
        <v>1303</v>
      </c>
      <c r="CD26" s="67">
        <f t="shared" ref="CD26:CD34" si="42">+CC26/CB26</f>
        <v>4.5719298245614</v>
      </c>
      <c r="CE26" s="68">
        <v>256</v>
      </c>
      <c r="CF26" s="7">
        <v>1235</v>
      </c>
      <c r="CG26" s="67">
        <f t="shared" si="26"/>
        <v>4.82421875</v>
      </c>
      <c r="CH26" s="68">
        <v>76</v>
      </c>
      <c r="CI26" s="7">
        <v>311</v>
      </c>
      <c r="CJ26" s="67">
        <f t="shared" si="27"/>
        <v>4.09210526315789</v>
      </c>
      <c r="CK26" s="68">
        <v>57</v>
      </c>
      <c r="CL26" s="7">
        <v>65</v>
      </c>
      <c r="CM26" s="67">
        <f>+CL26/CK26</f>
        <v>1.14035087719298</v>
      </c>
      <c r="CN26" s="68">
        <v>115</v>
      </c>
      <c r="CO26" s="7">
        <v>483</v>
      </c>
      <c r="CP26" s="67">
        <f t="shared" ref="CP26:CP34" si="43">CO26/CN26</f>
        <v>4.2</v>
      </c>
      <c r="CQ26" s="68">
        <v>316</v>
      </c>
      <c r="CR26" s="7">
        <v>1317</v>
      </c>
      <c r="CS26" s="67">
        <f t="shared" si="28"/>
        <v>4.16772151898734</v>
      </c>
      <c r="CT26" s="68">
        <v>311</v>
      </c>
      <c r="CU26" s="7">
        <v>1311</v>
      </c>
      <c r="CV26" s="67">
        <f>CU26/CT26</f>
        <v>4.21543408360129</v>
      </c>
      <c r="CW26" s="76">
        <f t="shared" ref="CW26:CW34" si="44">N26</f>
        <v>1874</v>
      </c>
      <c r="CX26" s="32">
        <f t="shared" ref="CX26:CX34" si="45">O26</f>
        <v>8017</v>
      </c>
      <c r="CY26" s="77">
        <f t="shared" ref="CY26:CY34" si="46">P26</f>
        <v>4.27801494130203</v>
      </c>
      <c r="CZ26" s="49"/>
      <c r="DR26" s="5">
        <v>637</v>
      </c>
      <c r="DS26" s="13">
        <v>2545</v>
      </c>
      <c r="DT26" s="51">
        <f t="shared" si="17"/>
        <v>3.99529042386185</v>
      </c>
      <c r="DU26" s="78">
        <v>390</v>
      </c>
      <c r="DV26" s="40">
        <v>1684</v>
      </c>
      <c r="DW26" s="73">
        <f t="shared" ref="DW26:DW31" si="47">+DV26/DU26</f>
        <v>4.31794871794872</v>
      </c>
      <c r="DX26" s="86">
        <v>212</v>
      </c>
      <c r="DY26" s="86">
        <v>1005</v>
      </c>
      <c r="DZ26" s="89">
        <f t="shared" ref="DZ26:DZ32" si="48">+DY26/DX26</f>
        <v>4.74056603773585</v>
      </c>
      <c r="EA26" s="78">
        <v>112</v>
      </c>
      <c r="EB26" s="40">
        <v>488</v>
      </c>
      <c r="EC26" s="73">
        <f t="shared" ref="EC26:EC32" si="49">+EB26/EA26</f>
        <v>4.35714285714286</v>
      </c>
      <c r="ED26" s="54">
        <v>51</v>
      </c>
      <c r="EE26" s="40">
        <v>67</v>
      </c>
      <c r="EF26" s="51">
        <f t="shared" ref="EF26:EF34" si="50">+EE26/ED26</f>
        <v>1.31372549019608</v>
      </c>
      <c r="EG26" s="78">
        <v>105</v>
      </c>
      <c r="EH26" s="40">
        <v>529</v>
      </c>
      <c r="EI26" s="73">
        <f t="shared" si="9"/>
        <v>5.03809523809524</v>
      </c>
      <c r="EJ26" s="54">
        <v>296</v>
      </c>
      <c r="EK26" s="5">
        <v>1383</v>
      </c>
      <c r="EL26" s="73">
        <f t="shared" si="10"/>
        <v>4.6722972972973</v>
      </c>
      <c r="EM26" s="54">
        <v>376</v>
      </c>
      <c r="EN26" s="7">
        <v>1662</v>
      </c>
      <c r="EO26" s="73">
        <f t="shared" si="11"/>
        <v>4.42021276595745</v>
      </c>
      <c r="EQ26" s="7">
        <v>372</v>
      </c>
      <c r="ER26" s="7">
        <v>1671</v>
      </c>
      <c r="ES26" s="73">
        <f t="shared" si="12"/>
        <v>4.49193548387097</v>
      </c>
      <c r="ET26" s="54">
        <v>497</v>
      </c>
      <c r="EU26" s="7">
        <v>2015</v>
      </c>
      <c r="EV26" s="73">
        <f t="shared" si="13"/>
        <v>4.05432595573441</v>
      </c>
      <c r="EW26" s="40">
        <v>398</v>
      </c>
      <c r="EX26" s="40">
        <v>1683</v>
      </c>
      <c r="EY26" s="51">
        <f t="shared" si="14"/>
        <v>4.2286432160804</v>
      </c>
      <c r="EZ26" s="78">
        <v>76</v>
      </c>
      <c r="FA26" s="40">
        <v>325</v>
      </c>
      <c r="FB26" s="73">
        <f t="shared" si="15"/>
        <v>4.27631578947368</v>
      </c>
      <c r="FC26" s="40">
        <v>82</v>
      </c>
      <c r="FD26" s="40">
        <v>150</v>
      </c>
      <c r="FE26" s="73">
        <f t="shared" si="16"/>
        <v>1.82926829268293</v>
      </c>
      <c r="FF26" s="78">
        <v>85</v>
      </c>
      <c r="FG26" s="40">
        <v>349</v>
      </c>
      <c r="FH26" s="73">
        <f t="shared" si="30"/>
        <v>4.10588235294118</v>
      </c>
      <c r="FI26" s="78">
        <v>287</v>
      </c>
      <c r="FJ26" s="40">
        <v>1284</v>
      </c>
      <c r="FK26" s="73">
        <f t="shared" si="31"/>
        <v>4.47386759581881</v>
      </c>
      <c r="FL26" s="78">
        <v>306</v>
      </c>
      <c r="FM26" s="40">
        <v>1390</v>
      </c>
      <c r="FN26" s="73">
        <f t="shared" si="35"/>
        <v>4.54248366013072</v>
      </c>
    </row>
    <row r="27" spans="3:170">
      <c r="C27" s="4" t="s">
        <v>73</v>
      </c>
      <c r="D27" s="7" t="s">
        <v>56</v>
      </c>
      <c r="E27" s="12">
        <v>5</v>
      </c>
      <c r="F27" s="12" t="s">
        <v>7</v>
      </c>
      <c r="G27" s="12">
        <v>26</v>
      </c>
      <c r="H27" s="17">
        <f t="shared" si="0"/>
        <v>1253</v>
      </c>
      <c r="I27" s="29">
        <f t="shared" si="1"/>
        <v>5703</v>
      </c>
      <c r="J27" s="30">
        <f t="shared" si="18"/>
        <v>4.55147645650439</v>
      </c>
      <c r="K27" s="31">
        <f t="shared" si="36"/>
        <v>1297</v>
      </c>
      <c r="L27" s="32">
        <f t="shared" si="37"/>
        <v>6093</v>
      </c>
      <c r="M27" s="45">
        <f t="shared" si="19"/>
        <v>4.69776407093292</v>
      </c>
      <c r="N27" s="46">
        <f t="shared" si="38"/>
        <v>1221</v>
      </c>
      <c r="O27" s="47">
        <f t="shared" si="20"/>
        <v>5877</v>
      </c>
      <c r="P27" s="48">
        <f t="shared" si="39"/>
        <v>4.81326781326781</v>
      </c>
      <c r="Q27" s="31">
        <f t="shared" si="2"/>
        <v>1077.0001</v>
      </c>
      <c r="R27" s="32">
        <f t="shared" si="3"/>
        <v>5565</v>
      </c>
      <c r="S27" s="48">
        <f t="shared" si="40"/>
        <v>5.16713043944936</v>
      </c>
      <c r="T27" s="55">
        <v>232</v>
      </c>
      <c r="U27" s="36">
        <v>1190</v>
      </c>
      <c r="V27" s="63">
        <f t="shared" si="33"/>
        <v>5.12931034482759</v>
      </c>
      <c r="W27" s="55">
        <v>193</v>
      </c>
      <c r="X27" s="36">
        <v>1012</v>
      </c>
      <c r="Y27" s="63">
        <f t="shared" si="21"/>
        <v>5.24352331606218</v>
      </c>
      <c r="Z27" s="55">
        <v>186</v>
      </c>
      <c r="AA27" s="36">
        <v>947</v>
      </c>
      <c r="AB27" s="63">
        <f t="shared" ref="AB27:AB28" si="51">AA27/Z27</f>
        <v>5.09139784946237</v>
      </c>
      <c r="AC27" s="55">
        <v>43</v>
      </c>
      <c r="AD27" s="36">
        <v>202</v>
      </c>
      <c r="AE27" s="63">
        <f t="shared" si="23"/>
        <v>4.69767441860465</v>
      </c>
      <c r="AF27" s="55">
        <v>0.0001</v>
      </c>
      <c r="AG27" s="36">
        <v>0</v>
      </c>
      <c r="AH27" s="63">
        <f t="shared" si="24"/>
        <v>0</v>
      </c>
      <c r="AI27" s="55">
        <v>64</v>
      </c>
      <c r="AJ27" s="36">
        <v>354</v>
      </c>
      <c r="AK27" s="63">
        <f t="shared" si="25"/>
        <v>5.53125</v>
      </c>
      <c r="AL27" s="55">
        <v>137</v>
      </c>
      <c r="AM27" s="36">
        <v>732</v>
      </c>
      <c r="AN27" s="63">
        <f t="shared" si="34"/>
        <v>5.34306569343066</v>
      </c>
      <c r="AO27" s="36">
        <v>222</v>
      </c>
      <c r="AP27" s="36">
        <v>1128</v>
      </c>
      <c r="AQ27" s="63">
        <f t="shared" si="8"/>
        <v>5.08108108108108</v>
      </c>
      <c r="AR27" s="65"/>
      <c r="AS27" s="49"/>
      <c r="AT27" s="12">
        <v>26</v>
      </c>
      <c r="AU27" s="63">
        <v>5.16713043944936</v>
      </c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7">
        <v>301</v>
      </c>
      <c r="BZ27" s="7">
        <v>1346</v>
      </c>
      <c r="CA27" s="67">
        <f t="shared" si="41"/>
        <v>4.47176079734219</v>
      </c>
      <c r="CB27" s="68">
        <v>205</v>
      </c>
      <c r="CC27" s="7">
        <v>1012</v>
      </c>
      <c r="CD27" s="67">
        <f t="shared" si="42"/>
        <v>4.93658536585366</v>
      </c>
      <c r="CE27" s="68">
        <v>149</v>
      </c>
      <c r="CF27" s="7">
        <v>776</v>
      </c>
      <c r="CG27" s="67">
        <f t="shared" si="26"/>
        <v>5.20805369127517</v>
      </c>
      <c r="CH27" s="68">
        <v>58</v>
      </c>
      <c r="CI27" s="7">
        <v>284</v>
      </c>
      <c r="CJ27" s="67">
        <f t="shared" si="27"/>
        <v>4.89655172413793</v>
      </c>
      <c r="CK27" s="68">
        <v>52</v>
      </c>
      <c r="CL27" s="7">
        <v>256</v>
      </c>
      <c r="CM27" s="67">
        <f>+CL27/CK27</f>
        <v>4.92307692307692</v>
      </c>
      <c r="CN27" s="68">
        <v>63</v>
      </c>
      <c r="CO27" s="7">
        <v>296</v>
      </c>
      <c r="CP27" s="67">
        <f t="shared" si="43"/>
        <v>4.6984126984127</v>
      </c>
      <c r="CQ27" s="68">
        <v>167</v>
      </c>
      <c r="CR27" s="7">
        <v>768</v>
      </c>
      <c r="CS27" s="67">
        <f t="shared" si="28"/>
        <v>4.59880239520958</v>
      </c>
      <c r="CT27" s="68">
        <v>226</v>
      </c>
      <c r="CU27" s="7">
        <v>1139</v>
      </c>
      <c r="CV27" s="67">
        <f>CU27/CT27</f>
        <v>5.03982300884956</v>
      </c>
      <c r="CW27" s="76">
        <f t="shared" si="44"/>
        <v>1221</v>
      </c>
      <c r="CX27" s="32">
        <f t="shared" si="45"/>
        <v>5877</v>
      </c>
      <c r="CY27" s="77">
        <f t="shared" si="46"/>
        <v>4.81326781326781</v>
      </c>
      <c r="CZ27" s="49"/>
      <c r="DR27" s="5">
        <v>331</v>
      </c>
      <c r="DS27" s="13">
        <v>1332</v>
      </c>
      <c r="DT27" s="51">
        <f t="shared" si="17"/>
        <v>4.02416918429003</v>
      </c>
      <c r="DU27" s="78">
        <v>233</v>
      </c>
      <c r="DV27" s="40">
        <v>1027</v>
      </c>
      <c r="DW27" s="73">
        <f t="shared" si="47"/>
        <v>4.40772532188841</v>
      </c>
      <c r="DX27" s="86">
        <v>119</v>
      </c>
      <c r="DY27" s="86">
        <v>602</v>
      </c>
      <c r="DZ27" s="89">
        <f t="shared" si="48"/>
        <v>5.05882352941176</v>
      </c>
      <c r="EA27" s="78">
        <v>75</v>
      </c>
      <c r="EB27" s="40">
        <v>360</v>
      </c>
      <c r="EC27" s="73">
        <f t="shared" si="49"/>
        <v>4.8</v>
      </c>
      <c r="ED27" s="54">
        <v>32</v>
      </c>
      <c r="EE27" s="40">
        <v>144</v>
      </c>
      <c r="EF27" s="51">
        <f t="shared" si="50"/>
        <v>4.5</v>
      </c>
      <c r="EG27" s="78">
        <v>41</v>
      </c>
      <c r="EH27" s="40">
        <v>195</v>
      </c>
      <c r="EI27" s="73">
        <f t="shared" si="9"/>
        <v>4.75609756097561</v>
      </c>
      <c r="EJ27" s="54">
        <v>156</v>
      </c>
      <c r="EK27" s="5">
        <v>823</v>
      </c>
      <c r="EL27" s="73">
        <f t="shared" si="10"/>
        <v>5.27564102564103</v>
      </c>
      <c r="EM27" s="54">
        <v>266</v>
      </c>
      <c r="EN27" s="7">
        <v>1220</v>
      </c>
      <c r="EO27" s="73">
        <f t="shared" si="11"/>
        <v>4.58646616541353</v>
      </c>
      <c r="EQ27" s="7">
        <v>234</v>
      </c>
      <c r="ER27" s="7">
        <v>1132</v>
      </c>
      <c r="ES27" s="73">
        <f t="shared" si="12"/>
        <v>4.83760683760684</v>
      </c>
      <c r="ET27" s="54">
        <v>340</v>
      </c>
      <c r="EU27" s="7">
        <v>1422</v>
      </c>
      <c r="EV27" s="73">
        <f t="shared" si="13"/>
        <v>4.18235294117647</v>
      </c>
      <c r="EW27" s="40">
        <v>245</v>
      </c>
      <c r="EX27" s="40">
        <v>1095</v>
      </c>
      <c r="EY27" s="51">
        <f t="shared" si="14"/>
        <v>4.46938775510204</v>
      </c>
      <c r="EZ27" s="78">
        <v>48</v>
      </c>
      <c r="FA27" s="40">
        <v>252</v>
      </c>
      <c r="FB27" s="73">
        <f t="shared" si="15"/>
        <v>5.25</v>
      </c>
      <c r="FC27" s="40">
        <v>14</v>
      </c>
      <c r="FD27" s="40">
        <v>70</v>
      </c>
      <c r="FE27" s="73">
        <f t="shared" si="16"/>
        <v>5</v>
      </c>
      <c r="FF27" s="78">
        <v>42</v>
      </c>
      <c r="FG27" s="40">
        <v>211</v>
      </c>
      <c r="FH27" s="73">
        <f t="shared" si="30"/>
        <v>5.02380952380952</v>
      </c>
      <c r="FI27" s="78">
        <v>174</v>
      </c>
      <c r="FJ27" s="40">
        <v>902</v>
      </c>
      <c r="FK27" s="73">
        <f t="shared" si="31"/>
        <v>5.18390804597701</v>
      </c>
      <c r="FL27" s="78">
        <v>200</v>
      </c>
      <c r="FM27" s="40">
        <v>1009</v>
      </c>
      <c r="FN27" s="73">
        <f t="shared" si="35"/>
        <v>5.045</v>
      </c>
    </row>
    <row r="28" spans="3:170">
      <c r="C28" s="4" t="s">
        <v>74</v>
      </c>
      <c r="D28" s="7" t="s">
        <v>59</v>
      </c>
      <c r="E28" s="12">
        <v>7.5</v>
      </c>
      <c r="F28" s="12" t="s">
        <v>10</v>
      </c>
      <c r="G28" s="12">
        <v>32</v>
      </c>
      <c r="H28" s="17">
        <f t="shared" si="0"/>
        <v>2739</v>
      </c>
      <c r="I28" s="29">
        <f t="shared" si="1"/>
        <v>11653</v>
      </c>
      <c r="J28" s="30">
        <f t="shared" si="18"/>
        <v>4.25447243519533</v>
      </c>
      <c r="K28" s="31">
        <f t="shared" si="36"/>
        <v>3002.001</v>
      </c>
      <c r="L28" s="32">
        <f t="shared" si="37"/>
        <v>12844</v>
      </c>
      <c r="M28" s="45">
        <f t="shared" si="19"/>
        <v>4.2784795874485</v>
      </c>
      <c r="N28" s="4">
        <f t="shared" si="38"/>
        <v>2835</v>
      </c>
      <c r="O28" s="5">
        <f t="shared" si="20"/>
        <v>12488</v>
      </c>
      <c r="P28" s="50">
        <f t="shared" si="39"/>
        <v>4.40493827160494</v>
      </c>
      <c r="Q28" s="31">
        <f t="shared" si="2"/>
        <v>2512.0001</v>
      </c>
      <c r="R28" s="32">
        <f t="shared" si="3"/>
        <v>11535</v>
      </c>
      <c r="S28" s="48">
        <f t="shared" si="40"/>
        <v>4.59195841592522</v>
      </c>
      <c r="T28" s="55">
        <v>523</v>
      </c>
      <c r="U28" s="36">
        <v>2390</v>
      </c>
      <c r="V28" s="63">
        <f t="shared" si="33"/>
        <v>4.5697896749522</v>
      </c>
      <c r="W28" s="55">
        <v>470</v>
      </c>
      <c r="X28" s="36">
        <v>2183</v>
      </c>
      <c r="Y28" s="63">
        <f t="shared" si="21"/>
        <v>4.64468085106383</v>
      </c>
      <c r="Z28" s="55">
        <v>364</v>
      </c>
      <c r="AA28" s="36">
        <v>1594</v>
      </c>
      <c r="AB28" s="63">
        <f t="shared" si="51"/>
        <v>4.37912087912088</v>
      </c>
      <c r="AC28" s="55">
        <v>109</v>
      </c>
      <c r="AD28" s="36">
        <v>453</v>
      </c>
      <c r="AE28" s="63">
        <f t="shared" si="23"/>
        <v>4.15596330275229</v>
      </c>
      <c r="AF28" s="55">
        <v>0.0001</v>
      </c>
      <c r="AG28" s="36">
        <v>0</v>
      </c>
      <c r="AH28" s="63">
        <f t="shared" si="24"/>
        <v>0</v>
      </c>
      <c r="AI28" s="55">
        <v>191</v>
      </c>
      <c r="AJ28" s="36">
        <v>978</v>
      </c>
      <c r="AK28" s="63">
        <f t="shared" si="25"/>
        <v>5.12041884816754</v>
      </c>
      <c r="AL28" s="55">
        <v>312</v>
      </c>
      <c r="AM28" s="36">
        <v>1505</v>
      </c>
      <c r="AN28" s="63">
        <f t="shared" si="34"/>
        <v>4.82371794871795</v>
      </c>
      <c r="AO28" s="36">
        <v>543</v>
      </c>
      <c r="AP28" s="36">
        <v>2432</v>
      </c>
      <c r="AQ28" s="63">
        <f t="shared" si="8"/>
        <v>4.47882136279926</v>
      </c>
      <c r="AR28" s="65"/>
      <c r="AS28" s="49"/>
      <c r="AT28" s="12"/>
      <c r="AU28" s="63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7">
        <v>700</v>
      </c>
      <c r="BZ28" s="7">
        <v>2829</v>
      </c>
      <c r="CA28" s="67">
        <f t="shared" si="41"/>
        <v>4.04142857142857</v>
      </c>
      <c r="CB28" s="68">
        <v>419</v>
      </c>
      <c r="CC28" s="7">
        <v>1803</v>
      </c>
      <c r="CD28" s="67">
        <f t="shared" si="42"/>
        <v>4.30310262529833</v>
      </c>
      <c r="CE28" s="68">
        <v>370</v>
      </c>
      <c r="CF28" s="7">
        <v>1725</v>
      </c>
      <c r="CG28" s="67">
        <f t="shared" si="26"/>
        <v>4.66216216216216</v>
      </c>
      <c r="CH28" s="68">
        <v>162</v>
      </c>
      <c r="CI28" s="7">
        <v>698</v>
      </c>
      <c r="CJ28" s="67">
        <f t="shared" si="27"/>
        <v>4.30864197530864</v>
      </c>
      <c r="CK28" s="68">
        <v>0</v>
      </c>
      <c r="CL28" s="7">
        <v>0</v>
      </c>
      <c r="CM28" s="67"/>
      <c r="CN28" s="68">
        <v>185</v>
      </c>
      <c r="CO28" s="7">
        <v>932</v>
      </c>
      <c r="CP28" s="67">
        <f t="shared" si="43"/>
        <v>5.03783783783784</v>
      </c>
      <c r="CQ28" s="68">
        <v>449</v>
      </c>
      <c r="CR28" s="7">
        <v>2016</v>
      </c>
      <c r="CS28" s="67">
        <f t="shared" si="28"/>
        <v>4.48997772828508</v>
      </c>
      <c r="CT28" s="68">
        <v>550</v>
      </c>
      <c r="CU28" s="7">
        <v>2485</v>
      </c>
      <c r="CV28" s="67">
        <f>CU28/CT28</f>
        <v>4.51818181818182</v>
      </c>
      <c r="CW28" s="55">
        <f t="shared" si="44"/>
        <v>2835</v>
      </c>
      <c r="CX28" s="36">
        <f t="shared" si="45"/>
        <v>12488</v>
      </c>
      <c r="CY28" s="67">
        <f t="shared" si="46"/>
        <v>4.40493827160494</v>
      </c>
      <c r="CZ28" s="49"/>
      <c r="DR28" s="5">
        <v>802</v>
      </c>
      <c r="DS28" s="13">
        <v>3072</v>
      </c>
      <c r="DT28" s="51">
        <f t="shared" si="17"/>
        <v>3.83042394014963</v>
      </c>
      <c r="DU28" s="78">
        <v>537</v>
      </c>
      <c r="DV28" s="40">
        <v>2263</v>
      </c>
      <c r="DW28" s="73">
        <f t="shared" si="47"/>
        <v>4.21415270018622</v>
      </c>
      <c r="DX28" s="86">
        <v>281</v>
      </c>
      <c r="DY28" s="86">
        <v>1291</v>
      </c>
      <c r="DZ28" s="89">
        <f t="shared" si="48"/>
        <v>4.59430604982206</v>
      </c>
      <c r="EA28" s="78"/>
      <c r="EB28" s="40"/>
      <c r="EC28" s="73" t="e">
        <f t="shared" si="49"/>
        <v>#DIV/0!</v>
      </c>
      <c r="ED28" s="54">
        <v>69</v>
      </c>
      <c r="EE28" s="40">
        <v>344</v>
      </c>
      <c r="EF28" s="51">
        <f t="shared" si="50"/>
        <v>4.98550724637681</v>
      </c>
      <c r="EG28" s="78">
        <v>112</v>
      </c>
      <c r="EH28" s="40">
        <v>569</v>
      </c>
      <c r="EI28" s="73">
        <f t="shared" si="9"/>
        <v>5.08035714285714</v>
      </c>
      <c r="EJ28" s="54">
        <v>361</v>
      </c>
      <c r="EK28" s="5">
        <v>1668</v>
      </c>
      <c r="EL28" s="73">
        <f t="shared" si="10"/>
        <v>4.62049861495845</v>
      </c>
      <c r="EM28" s="54">
        <v>577</v>
      </c>
      <c r="EN28" s="7">
        <v>2446</v>
      </c>
      <c r="EO28" s="73">
        <f t="shared" si="11"/>
        <v>4.23916811091854</v>
      </c>
      <c r="EQ28" s="5">
        <v>568</v>
      </c>
      <c r="ER28" s="7">
        <v>2590</v>
      </c>
      <c r="ES28" s="73">
        <f t="shared" si="12"/>
        <v>4.55985915492958</v>
      </c>
      <c r="ET28" s="54">
        <v>722</v>
      </c>
      <c r="EU28" s="7">
        <v>2826</v>
      </c>
      <c r="EV28" s="73">
        <f t="shared" si="13"/>
        <v>3.91412742382271</v>
      </c>
      <c r="EW28" s="40">
        <v>576</v>
      </c>
      <c r="EX28" s="40">
        <v>2285</v>
      </c>
      <c r="EY28" s="51">
        <f t="shared" si="14"/>
        <v>3.96701388888889</v>
      </c>
      <c r="EZ28" s="78">
        <v>128</v>
      </c>
      <c r="FA28" s="40">
        <v>605</v>
      </c>
      <c r="FB28" s="73">
        <f t="shared" si="15"/>
        <v>4.7265625</v>
      </c>
      <c r="FC28" s="40">
        <v>0.001</v>
      </c>
      <c r="FD28" s="40">
        <v>0</v>
      </c>
      <c r="FE28" s="73">
        <f t="shared" si="16"/>
        <v>0</v>
      </c>
      <c r="FF28" s="78">
        <v>116</v>
      </c>
      <c r="FG28" s="40">
        <v>523</v>
      </c>
      <c r="FH28" s="73">
        <f t="shared" si="30"/>
        <v>4.50862068965517</v>
      </c>
      <c r="FI28" s="78">
        <v>417</v>
      </c>
      <c r="FJ28" s="40">
        <v>1881</v>
      </c>
      <c r="FK28" s="73">
        <f t="shared" si="31"/>
        <v>4.51079136690648</v>
      </c>
      <c r="FL28" s="78">
        <v>475</v>
      </c>
      <c r="FM28" s="40">
        <v>2134</v>
      </c>
      <c r="FN28" s="73">
        <f t="shared" si="35"/>
        <v>4.49263157894737</v>
      </c>
    </row>
    <row r="29" spans="3:170">
      <c r="C29" s="8" t="s">
        <v>168</v>
      </c>
      <c r="D29" s="7" t="s">
        <v>59</v>
      </c>
      <c r="E29" s="13">
        <v>7.5</v>
      </c>
      <c r="F29" s="13" t="s">
        <v>10</v>
      </c>
      <c r="G29" s="13">
        <v>28</v>
      </c>
      <c r="H29" s="17">
        <f t="shared" si="0"/>
        <v>2308</v>
      </c>
      <c r="I29" s="29">
        <f t="shared" si="1"/>
        <v>9509</v>
      </c>
      <c r="J29" s="30">
        <f t="shared" si="18"/>
        <v>4.12001733102253</v>
      </c>
      <c r="K29" s="31">
        <f t="shared" si="36"/>
        <v>2780</v>
      </c>
      <c r="L29" s="32">
        <f t="shared" si="37"/>
        <v>11503</v>
      </c>
      <c r="M29" s="45">
        <f t="shared" si="19"/>
        <v>4.13776978417266</v>
      </c>
      <c r="N29" s="4">
        <f t="shared" si="38"/>
        <v>1398</v>
      </c>
      <c r="O29" s="5">
        <f t="shared" si="20"/>
        <v>6332</v>
      </c>
      <c r="P29" s="50">
        <f t="shared" si="39"/>
        <v>4.52932761087268</v>
      </c>
      <c r="Q29" s="56">
        <f t="shared" si="2"/>
        <v>515</v>
      </c>
      <c r="R29" s="57">
        <f t="shared" si="3"/>
        <v>2093</v>
      </c>
      <c r="S29" s="58">
        <f t="shared" si="40"/>
        <v>4.06407766990291</v>
      </c>
      <c r="T29" s="55"/>
      <c r="U29" s="36"/>
      <c r="V29" s="63"/>
      <c r="W29" s="55"/>
      <c r="X29" s="36"/>
      <c r="Y29" s="63"/>
      <c r="Z29" s="55"/>
      <c r="AA29" s="36"/>
      <c r="AB29" s="63"/>
      <c r="AC29" s="55"/>
      <c r="AD29" s="36"/>
      <c r="AE29" s="63"/>
      <c r="AF29" s="55"/>
      <c r="AG29" s="36"/>
      <c r="AH29" s="63"/>
      <c r="AI29" s="55">
        <v>106</v>
      </c>
      <c r="AJ29" s="36">
        <v>337</v>
      </c>
      <c r="AK29" s="63">
        <f t="shared" si="25"/>
        <v>3.17924528301887</v>
      </c>
      <c r="AL29" s="55">
        <v>153</v>
      </c>
      <c r="AM29" s="36">
        <v>678</v>
      </c>
      <c r="AN29" s="63">
        <f t="shared" si="34"/>
        <v>4.43137254901961</v>
      </c>
      <c r="AO29" s="36">
        <v>256</v>
      </c>
      <c r="AP29" s="36">
        <v>1078</v>
      </c>
      <c r="AQ29" s="63">
        <f t="shared" si="8"/>
        <v>4.2109375</v>
      </c>
      <c r="AR29" s="65"/>
      <c r="AS29" s="49"/>
      <c r="AT29" s="13">
        <v>28</v>
      </c>
      <c r="AU29" s="63">
        <v>4.06407766990291</v>
      </c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7">
        <v>456</v>
      </c>
      <c r="BZ29" s="7">
        <v>1888</v>
      </c>
      <c r="CA29" s="67">
        <f t="shared" si="41"/>
        <v>4.14035087719298</v>
      </c>
      <c r="CB29" s="68">
        <v>326</v>
      </c>
      <c r="CC29" s="7">
        <v>1466</v>
      </c>
      <c r="CD29" s="67">
        <f t="shared" si="42"/>
        <v>4.49693251533742</v>
      </c>
      <c r="CE29" s="68">
        <v>332</v>
      </c>
      <c r="CF29" s="7">
        <v>1666</v>
      </c>
      <c r="CG29" s="67">
        <f t="shared" si="26"/>
        <v>5.01807228915663</v>
      </c>
      <c r="CH29" s="68">
        <v>284</v>
      </c>
      <c r="CI29" s="7">
        <v>1312</v>
      </c>
      <c r="CJ29" s="67">
        <f t="shared" si="27"/>
        <v>4.61971830985915</v>
      </c>
      <c r="CK29" s="68">
        <v>0</v>
      </c>
      <c r="CL29" s="7">
        <v>0</v>
      </c>
      <c r="CM29" s="67"/>
      <c r="CN29" s="68"/>
      <c r="CO29" s="7"/>
      <c r="CP29" s="67" t="e">
        <f t="shared" si="43"/>
        <v>#DIV/0!</v>
      </c>
      <c r="CQ29" s="68"/>
      <c r="CR29" s="7"/>
      <c r="CS29" s="67" t="e">
        <f t="shared" si="28"/>
        <v>#DIV/0!</v>
      </c>
      <c r="CT29" s="68"/>
      <c r="CU29" s="7"/>
      <c r="CV29" s="67"/>
      <c r="CW29" s="55">
        <f t="shared" si="44"/>
        <v>1398</v>
      </c>
      <c r="CX29" s="36">
        <f t="shared" si="45"/>
        <v>6332</v>
      </c>
      <c r="CY29" s="67">
        <f t="shared" si="46"/>
        <v>4.52932761087268</v>
      </c>
      <c r="CZ29" s="49"/>
      <c r="DR29" s="5">
        <v>609</v>
      </c>
      <c r="DS29" s="13">
        <v>2288</v>
      </c>
      <c r="DT29" s="51">
        <f t="shared" si="17"/>
        <v>3.75697865353038</v>
      </c>
      <c r="DU29" s="78">
        <v>450</v>
      </c>
      <c r="DV29" s="40">
        <v>1822</v>
      </c>
      <c r="DW29" s="73">
        <f t="shared" si="47"/>
        <v>4.04888888888889</v>
      </c>
      <c r="DX29" s="86">
        <v>282</v>
      </c>
      <c r="DY29" s="86">
        <v>1325</v>
      </c>
      <c r="DZ29" s="89">
        <f t="shared" si="48"/>
        <v>4.69858156028369</v>
      </c>
      <c r="EA29" s="78">
        <v>69</v>
      </c>
      <c r="EB29" s="40">
        <v>307</v>
      </c>
      <c r="EC29" s="73">
        <f t="shared" si="49"/>
        <v>4.44927536231884</v>
      </c>
      <c r="ED29" s="54">
        <v>90</v>
      </c>
      <c r="EE29" s="40">
        <v>328</v>
      </c>
      <c r="EF29" s="51">
        <f t="shared" si="50"/>
        <v>3.64444444444444</v>
      </c>
      <c r="EG29" s="78">
        <v>52</v>
      </c>
      <c r="EH29" s="40">
        <v>266</v>
      </c>
      <c r="EI29" s="73">
        <f t="shared" si="9"/>
        <v>5.11538461538461</v>
      </c>
      <c r="EJ29" s="54">
        <v>293</v>
      </c>
      <c r="EK29" s="5">
        <v>1270</v>
      </c>
      <c r="EL29" s="73">
        <f t="shared" si="10"/>
        <v>4.33447098976109</v>
      </c>
      <c r="EM29" s="54">
        <v>463</v>
      </c>
      <c r="EN29" s="7">
        <v>1903</v>
      </c>
      <c r="EO29" s="73">
        <f t="shared" si="11"/>
        <v>4.11015118790497</v>
      </c>
      <c r="EQ29" s="7">
        <v>485</v>
      </c>
      <c r="ER29" s="7">
        <v>2060</v>
      </c>
      <c r="ES29" s="73">
        <f t="shared" si="12"/>
        <v>4.24742268041237</v>
      </c>
      <c r="ET29" s="54">
        <v>731</v>
      </c>
      <c r="EU29" s="7">
        <v>2595</v>
      </c>
      <c r="EV29" s="73">
        <f t="shared" si="13"/>
        <v>3.5499316005472</v>
      </c>
      <c r="EW29" s="40">
        <v>595</v>
      </c>
      <c r="EX29" s="40">
        <v>2324</v>
      </c>
      <c r="EY29" s="51">
        <f t="shared" si="14"/>
        <v>3.90588235294118</v>
      </c>
      <c r="EZ29" s="78">
        <v>159</v>
      </c>
      <c r="FA29" s="40">
        <v>792</v>
      </c>
      <c r="FB29" s="73">
        <f t="shared" si="15"/>
        <v>4.9811320754717</v>
      </c>
      <c r="FC29" s="40">
        <v>66</v>
      </c>
      <c r="FD29" s="40">
        <v>244</v>
      </c>
      <c r="FE29" s="73">
        <f t="shared" si="16"/>
        <v>3.6969696969697</v>
      </c>
      <c r="FF29" s="78">
        <v>105</v>
      </c>
      <c r="FG29" s="40">
        <v>590</v>
      </c>
      <c r="FH29" s="73">
        <f t="shared" si="30"/>
        <v>5.61904761904762</v>
      </c>
      <c r="FI29" s="78">
        <v>313</v>
      </c>
      <c r="FJ29" s="40">
        <v>1377</v>
      </c>
      <c r="FK29" s="73">
        <f t="shared" si="31"/>
        <v>4.39936102236422</v>
      </c>
      <c r="FL29" s="78">
        <v>326</v>
      </c>
      <c r="FM29" s="40">
        <v>1521</v>
      </c>
      <c r="FN29" s="73">
        <f t="shared" si="35"/>
        <v>4.66564417177914</v>
      </c>
    </row>
    <row r="30" spans="3:170">
      <c r="C30" s="4" t="s">
        <v>85</v>
      </c>
      <c r="D30" s="7" t="s">
        <v>86</v>
      </c>
      <c r="E30" s="12">
        <v>7</v>
      </c>
      <c r="F30" s="12" t="s">
        <v>7</v>
      </c>
      <c r="G30" s="12">
        <v>30</v>
      </c>
      <c r="H30" s="19">
        <f t="shared" si="0"/>
        <v>1293</v>
      </c>
      <c r="I30" s="37">
        <f t="shared" si="1"/>
        <v>5173</v>
      </c>
      <c r="J30" s="38">
        <f t="shared" si="18"/>
        <v>4.00077339520495</v>
      </c>
      <c r="K30" s="31">
        <f t="shared" si="36"/>
        <v>2163</v>
      </c>
      <c r="L30" s="32">
        <f t="shared" si="37"/>
        <v>8063</v>
      </c>
      <c r="M30" s="45">
        <f t="shared" si="19"/>
        <v>3.72769301895515</v>
      </c>
      <c r="N30" s="46">
        <f t="shared" si="38"/>
        <v>1964</v>
      </c>
      <c r="O30" s="47">
        <f t="shared" si="20"/>
        <v>8021</v>
      </c>
      <c r="P30" s="48">
        <f t="shared" si="39"/>
        <v>4.08401221995927</v>
      </c>
      <c r="Q30" s="31">
        <f t="shared" si="2"/>
        <v>2037</v>
      </c>
      <c r="R30" s="32">
        <f t="shared" si="3"/>
        <v>8664</v>
      </c>
      <c r="S30" s="48">
        <f t="shared" ref="S30:S73" si="52">R30/Q30</f>
        <v>4.25331369661267</v>
      </c>
      <c r="T30" s="55">
        <v>360</v>
      </c>
      <c r="U30" s="36">
        <v>1628</v>
      </c>
      <c r="V30" s="63">
        <f>U30/T30</f>
        <v>4.52222222222222</v>
      </c>
      <c r="W30" s="55">
        <v>396</v>
      </c>
      <c r="X30" s="36">
        <v>1400</v>
      </c>
      <c r="Y30" s="63">
        <f>X30/W30</f>
        <v>3.53535353535354</v>
      </c>
      <c r="Z30" s="55">
        <v>301</v>
      </c>
      <c r="AA30" s="36">
        <v>1362</v>
      </c>
      <c r="AB30" s="63">
        <f>AA30/Z30</f>
        <v>4.52491694352159</v>
      </c>
      <c r="AC30" s="55">
        <v>167</v>
      </c>
      <c r="AD30" s="36">
        <v>791</v>
      </c>
      <c r="AE30" s="63">
        <f>AD30/AC30</f>
        <v>4.73652694610778</v>
      </c>
      <c r="AF30" s="55">
        <v>119</v>
      </c>
      <c r="AG30" s="36">
        <v>350</v>
      </c>
      <c r="AH30" s="63">
        <f>AG30/AF30</f>
        <v>2.94117647058824</v>
      </c>
      <c r="AI30" s="55">
        <v>159</v>
      </c>
      <c r="AJ30" s="36">
        <v>733</v>
      </c>
      <c r="AK30" s="63">
        <f t="shared" si="25"/>
        <v>4.61006289308176</v>
      </c>
      <c r="AL30" s="55">
        <v>198</v>
      </c>
      <c r="AM30" s="36">
        <v>900</v>
      </c>
      <c r="AN30" s="63">
        <f t="shared" ref="AN30:AN35" si="53">AM30/AL30</f>
        <v>4.54545454545455</v>
      </c>
      <c r="AO30" s="36">
        <v>337</v>
      </c>
      <c r="AP30" s="36">
        <v>1500</v>
      </c>
      <c r="AQ30" s="63">
        <f t="shared" si="8"/>
        <v>4.45103857566766</v>
      </c>
      <c r="AR30" s="65"/>
      <c r="AS30" s="49"/>
      <c r="AT30" s="12">
        <v>30</v>
      </c>
      <c r="AU30" s="63">
        <v>4.25331369661267</v>
      </c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7">
        <v>423</v>
      </c>
      <c r="BZ30" s="7">
        <v>1699</v>
      </c>
      <c r="CA30" s="67">
        <f t="shared" si="41"/>
        <v>4.01654846335697</v>
      </c>
      <c r="CB30" s="68">
        <v>288</v>
      </c>
      <c r="CC30" s="7">
        <v>1235</v>
      </c>
      <c r="CD30" s="67">
        <f t="shared" si="42"/>
        <v>4.28819444444444</v>
      </c>
      <c r="CE30" s="68">
        <v>222</v>
      </c>
      <c r="CF30" s="7">
        <v>1033</v>
      </c>
      <c r="CG30" s="67">
        <f t="shared" si="26"/>
        <v>4.65315315315315</v>
      </c>
      <c r="CH30" s="68">
        <v>129</v>
      </c>
      <c r="CI30" s="7">
        <v>549</v>
      </c>
      <c r="CJ30" s="67">
        <f t="shared" si="27"/>
        <v>4.25581395348837</v>
      </c>
      <c r="CK30" s="68">
        <v>140</v>
      </c>
      <c r="CL30" s="7">
        <v>171</v>
      </c>
      <c r="CM30" s="67">
        <f>+CL30/CK30</f>
        <v>1.22142857142857</v>
      </c>
      <c r="CN30" s="68">
        <v>141</v>
      </c>
      <c r="CO30" s="7">
        <v>633</v>
      </c>
      <c r="CP30" s="67">
        <f t="shared" si="43"/>
        <v>4.48936170212766</v>
      </c>
      <c r="CQ30" s="68">
        <v>271</v>
      </c>
      <c r="CR30" s="7">
        <v>1181</v>
      </c>
      <c r="CS30" s="67">
        <f t="shared" si="28"/>
        <v>4.35793357933579</v>
      </c>
      <c r="CT30" s="68">
        <v>350</v>
      </c>
      <c r="CU30" s="7">
        <v>1520</v>
      </c>
      <c r="CV30" s="67">
        <f>CU30/CT30</f>
        <v>4.34285714285714</v>
      </c>
      <c r="CW30" s="76">
        <f t="shared" si="44"/>
        <v>1964</v>
      </c>
      <c r="CX30" s="32">
        <f t="shared" si="45"/>
        <v>8021</v>
      </c>
      <c r="CY30" s="77">
        <f t="shared" si="46"/>
        <v>4.08401221995927</v>
      </c>
      <c r="CZ30" s="49"/>
      <c r="DR30" s="5"/>
      <c r="DS30" s="13"/>
      <c r="DT30" s="51"/>
      <c r="DU30" s="78">
        <v>258</v>
      </c>
      <c r="DV30" s="40">
        <v>1057</v>
      </c>
      <c r="DW30" s="73">
        <f t="shared" si="47"/>
        <v>4.0968992248062</v>
      </c>
      <c r="DX30" s="86">
        <v>175</v>
      </c>
      <c r="DY30" s="86">
        <v>828</v>
      </c>
      <c r="DZ30" s="89">
        <f t="shared" si="48"/>
        <v>4.73142857142857</v>
      </c>
      <c r="EA30" s="78">
        <v>99</v>
      </c>
      <c r="EB30" s="40">
        <v>429</v>
      </c>
      <c r="EC30" s="73">
        <f t="shared" si="49"/>
        <v>4.33333333333333</v>
      </c>
      <c r="ED30" s="54">
        <v>91</v>
      </c>
      <c r="EE30" s="40">
        <v>175</v>
      </c>
      <c r="EF30" s="51">
        <f t="shared" si="50"/>
        <v>1.92307692307692</v>
      </c>
      <c r="EG30" s="78">
        <v>94</v>
      </c>
      <c r="EH30" s="40">
        <v>396</v>
      </c>
      <c r="EI30" s="73">
        <f t="shared" si="9"/>
        <v>4.21276595744681</v>
      </c>
      <c r="EJ30" s="54">
        <v>217</v>
      </c>
      <c r="EK30" s="7">
        <v>912</v>
      </c>
      <c r="EL30" s="73">
        <f t="shared" si="10"/>
        <v>4.20276497695852</v>
      </c>
      <c r="EM30" s="54">
        <v>359</v>
      </c>
      <c r="EN30" s="7">
        <v>1376</v>
      </c>
      <c r="EO30" s="73">
        <f t="shared" si="11"/>
        <v>3.83286908077994</v>
      </c>
      <c r="EQ30" s="5">
        <v>336</v>
      </c>
      <c r="ER30" s="5">
        <v>1394</v>
      </c>
      <c r="ES30" s="73">
        <f t="shared" si="12"/>
        <v>4.14880952380952</v>
      </c>
      <c r="ET30" s="54">
        <v>413</v>
      </c>
      <c r="EU30" s="7">
        <v>1474</v>
      </c>
      <c r="EV30" s="73">
        <f t="shared" si="13"/>
        <v>3.56900726392252</v>
      </c>
      <c r="EW30" s="40">
        <v>360</v>
      </c>
      <c r="EX30" s="40">
        <v>1450</v>
      </c>
      <c r="EY30" s="51">
        <f t="shared" si="14"/>
        <v>4.02777777777778</v>
      </c>
      <c r="EZ30" s="78">
        <v>70</v>
      </c>
      <c r="FA30" s="40">
        <v>275</v>
      </c>
      <c r="FB30" s="73">
        <f t="shared" si="15"/>
        <v>3.92857142857143</v>
      </c>
      <c r="FC30" s="40">
        <v>79</v>
      </c>
      <c r="FD30" s="40">
        <v>132</v>
      </c>
      <c r="FE30" s="73">
        <f t="shared" si="16"/>
        <v>1.67088607594937</v>
      </c>
      <c r="FF30" s="78">
        <v>190</v>
      </c>
      <c r="FG30" s="40">
        <v>542</v>
      </c>
      <c r="FH30" s="73">
        <f t="shared" si="30"/>
        <v>2.85263157894737</v>
      </c>
      <c r="FI30" s="78">
        <v>372</v>
      </c>
      <c r="FJ30" s="40">
        <v>1285</v>
      </c>
      <c r="FK30" s="73">
        <f t="shared" si="31"/>
        <v>3.45430107526882</v>
      </c>
      <c r="FL30" s="78">
        <v>343</v>
      </c>
      <c r="FM30" s="40">
        <v>1511</v>
      </c>
      <c r="FN30" s="73">
        <f t="shared" si="35"/>
        <v>4.40524781341108</v>
      </c>
    </row>
    <row r="31" spans="3:170">
      <c r="C31" s="4" t="s">
        <v>88</v>
      </c>
      <c r="D31" s="7" t="s">
        <v>79</v>
      </c>
      <c r="E31" s="12">
        <v>8</v>
      </c>
      <c r="F31" s="12" t="s">
        <v>10</v>
      </c>
      <c r="G31" s="12">
        <v>29</v>
      </c>
      <c r="H31" s="19">
        <f t="shared" si="0"/>
        <v>1406</v>
      </c>
      <c r="I31" s="37">
        <f t="shared" si="1"/>
        <v>5995</v>
      </c>
      <c r="J31" s="38">
        <f t="shared" si="18"/>
        <v>4.26386913229018</v>
      </c>
      <c r="K31" s="31">
        <f t="shared" si="36"/>
        <v>2069</v>
      </c>
      <c r="L31" s="32">
        <f t="shared" si="37"/>
        <v>8901</v>
      </c>
      <c r="M31" s="45">
        <f t="shared" si="19"/>
        <v>4.30207829869502</v>
      </c>
      <c r="N31" s="46">
        <f t="shared" si="38"/>
        <v>1957</v>
      </c>
      <c r="O31" s="47">
        <f t="shared" si="20"/>
        <v>8201</v>
      </c>
      <c r="P31" s="48">
        <f t="shared" si="39"/>
        <v>4.19059785385795</v>
      </c>
      <c r="Q31" s="31">
        <f t="shared" si="2"/>
        <v>1812.0001</v>
      </c>
      <c r="R31" s="32">
        <f t="shared" si="3"/>
        <v>7743</v>
      </c>
      <c r="S31" s="48">
        <f t="shared" si="52"/>
        <v>4.27317857212039</v>
      </c>
      <c r="T31" s="55">
        <v>359</v>
      </c>
      <c r="U31" s="36">
        <v>1572</v>
      </c>
      <c r="V31" s="63">
        <f>U31/T31</f>
        <v>4.37883008356546</v>
      </c>
      <c r="W31" s="55">
        <v>329</v>
      </c>
      <c r="X31" s="36">
        <v>1410</v>
      </c>
      <c r="Y31" s="63">
        <f>X31/W31</f>
        <v>4.28571428571429</v>
      </c>
      <c r="Z31" s="55">
        <v>285</v>
      </c>
      <c r="AA31" s="36">
        <v>1283</v>
      </c>
      <c r="AB31" s="63">
        <f>AA31/Z31</f>
        <v>4.50175438596491</v>
      </c>
      <c r="AC31" s="55">
        <v>64</v>
      </c>
      <c r="AD31" s="36">
        <v>148</v>
      </c>
      <c r="AE31" s="63">
        <f>AD31/AC31</f>
        <v>2.3125</v>
      </c>
      <c r="AF31" s="55">
        <v>0.0001</v>
      </c>
      <c r="AG31" s="36">
        <v>0</v>
      </c>
      <c r="AH31" s="63">
        <f>AG31/AF31</f>
        <v>0</v>
      </c>
      <c r="AI31" s="55">
        <v>145</v>
      </c>
      <c r="AJ31" s="36">
        <v>696</v>
      </c>
      <c r="AK31" s="63">
        <f t="shared" si="25"/>
        <v>4.8</v>
      </c>
      <c r="AL31" s="55">
        <v>240</v>
      </c>
      <c r="AM31" s="36">
        <v>1060</v>
      </c>
      <c r="AN31" s="63">
        <f t="shared" si="53"/>
        <v>4.41666666666667</v>
      </c>
      <c r="AO31" s="36">
        <v>390</v>
      </c>
      <c r="AP31" s="36">
        <v>1574</v>
      </c>
      <c r="AQ31" s="63">
        <f t="shared" si="8"/>
        <v>4.03589743589744</v>
      </c>
      <c r="AR31" s="65"/>
      <c r="AS31" s="49"/>
      <c r="AT31" s="12">
        <v>29</v>
      </c>
      <c r="AU31" s="63">
        <v>4.27317857212039</v>
      </c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7">
        <v>488</v>
      </c>
      <c r="BZ31" s="7">
        <v>1766</v>
      </c>
      <c r="CA31" s="67">
        <f t="shared" si="41"/>
        <v>3.61885245901639</v>
      </c>
      <c r="CB31" s="68">
        <v>247</v>
      </c>
      <c r="CC31" s="7">
        <v>1071</v>
      </c>
      <c r="CD31" s="67">
        <f t="shared" si="42"/>
        <v>4.33603238866397</v>
      </c>
      <c r="CE31" s="68">
        <v>250</v>
      </c>
      <c r="CF31" s="7">
        <v>1096</v>
      </c>
      <c r="CG31" s="67">
        <f t="shared" si="26"/>
        <v>4.384</v>
      </c>
      <c r="CH31" s="68">
        <v>98</v>
      </c>
      <c r="CI31" s="7">
        <v>420</v>
      </c>
      <c r="CJ31" s="67">
        <f t="shared" si="27"/>
        <v>4.28571428571429</v>
      </c>
      <c r="CK31" s="68">
        <v>74</v>
      </c>
      <c r="CL31" s="7">
        <v>306</v>
      </c>
      <c r="CM31" s="67">
        <f>+CL31/CK31</f>
        <v>4.13513513513514</v>
      </c>
      <c r="CN31" s="68">
        <v>122</v>
      </c>
      <c r="CO31" s="7">
        <v>544</v>
      </c>
      <c r="CP31" s="67">
        <f t="shared" si="43"/>
        <v>4.45901639344262</v>
      </c>
      <c r="CQ31" s="68">
        <v>314</v>
      </c>
      <c r="CR31" s="7">
        <v>1413</v>
      </c>
      <c r="CS31" s="67">
        <f t="shared" si="28"/>
        <v>4.5</v>
      </c>
      <c r="CT31" s="68">
        <v>364</v>
      </c>
      <c r="CU31" s="7">
        <v>1585</v>
      </c>
      <c r="CV31" s="67">
        <f>CU31/CT31</f>
        <v>4.3543956043956</v>
      </c>
      <c r="CW31" s="76">
        <f t="shared" si="44"/>
        <v>1957</v>
      </c>
      <c r="CX31" s="32">
        <f t="shared" si="45"/>
        <v>8201</v>
      </c>
      <c r="CY31" s="77">
        <f t="shared" si="46"/>
        <v>4.19059785385795</v>
      </c>
      <c r="CZ31" s="49"/>
      <c r="DR31" s="5"/>
      <c r="DS31" s="13"/>
      <c r="DT31" s="51"/>
      <c r="DU31" s="78">
        <v>384</v>
      </c>
      <c r="DV31" s="40">
        <v>1640</v>
      </c>
      <c r="DW31" s="73">
        <f t="shared" si="47"/>
        <v>4.27083333333333</v>
      </c>
      <c r="DX31" s="86">
        <v>175</v>
      </c>
      <c r="DY31" s="86">
        <v>768</v>
      </c>
      <c r="DZ31" s="89">
        <f t="shared" si="48"/>
        <v>4.38857142857143</v>
      </c>
      <c r="EA31" s="78">
        <v>66</v>
      </c>
      <c r="EB31" s="40">
        <v>177</v>
      </c>
      <c r="EC31" s="73">
        <f t="shared" si="49"/>
        <v>2.68181818181818</v>
      </c>
      <c r="ED31" s="54">
        <v>27</v>
      </c>
      <c r="EE31" s="40">
        <v>94</v>
      </c>
      <c r="EF31" s="51">
        <f t="shared" si="50"/>
        <v>3.48148148148148</v>
      </c>
      <c r="EG31" s="78">
        <v>88</v>
      </c>
      <c r="EH31" s="40">
        <v>382</v>
      </c>
      <c r="EI31" s="73">
        <f t="shared" si="9"/>
        <v>4.34090909090909</v>
      </c>
      <c r="EJ31" s="54">
        <v>239</v>
      </c>
      <c r="EK31" s="5">
        <v>1091</v>
      </c>
      <c r="EL31" s="73">
        <f t="shared" si="10"/>
        <v>4.56485355648536</v>
      </c>
      <c r="EM31" s="54">
        <v>427</v>
      </c>
      <c r="EN31" s="7">
        <v>1843</v>
      </c>
      <c r="EO31" s="73">
        <f t="shared" si="11"/>
        <v>4.31615925058548</v>
      </c>
      <c r="EQ31" s="5">
        <v>379</v>
      </c>
      <c r="ER31" s="5">
        <v>1749</v>
      </c>
      <c r="ES31" s="73">
        <f t="shared" si="12"/>
        <v>4.61477572559367</v>
      </c>
      <c r="ET31" s="54">
        <v>456</v>
      </c>
      <c r="EU31" s="7">
        <v>1813</v>
      </c>
      <c r="EV31" s="73">
        <f t="shared" si="13"/>
        <v>3.97587719298246</v>
      </c>
      <c r="EW31" s="40">
        <v>407</v>
      </c>
      <c r="EX31" s="40">
        <v>1775</v>
      </c>
      <c r="EY31" s="51">
        <f t="shared" si="14"/>
        <v>4.36117936117936</v>
      </c>
      <c r="EZ31" s="78">
        <v>108</v>
      </c>
      <c r="FA31" s="40">
        <v>508</v>
      </c>
      <c r="FB31" s="73">
        <f t="shared" si="15"/>
        <v>4.7037037037037</v>
      </c>
      <c r="FC31" s="40">
        <v>16</v>
      </c>
      <c r="FD31" s="40">
        <v>24</v>
      </c>
      <c r="FE31" s="73">
        <f t="shared" si="16"/>
        <v>1.5</v>
      </c>
      <c r="FF31" s="78">
        <v>79</v>
      </c>
      <c r="FG31" s="40">
        <v>318</v>
      </c>
      <c r="FH31" s="73">
        <f t="shared" si="30"/>
        <v>4.0253164556962</v>
      </c>
      <c r="FI31" s="78">
        <v>279</v>
      </c>
      <c r="FJ31" s="40">
        <v>1205</v>
      </c>
      <c r="FK31" s="73">
        <f t="shared" si="31"/>
        <v>4.31899641577061</v>
      </c>
      <c r="FL31" s="78">
        <v>345</v>
      </c>
      <c r="FM31" s="40">
        <v>1509</v>
      </c>
      <c r="FN31" s="73">
        <f t="shared" si="35"/>
        <v>4.37391304347826</v>
      </c>
    </row>
    <row r="32" spans="3:170">
      <c r="C32" s="4" t="s">
        <v>90</v>
      </c>
      <c r="D32" s="7" t="s">
        <v>64</v>
      </c>
      <c r="E32" s="12">
        <v>5</v>
      </c>
      <c r="F32" s="12" t="s">
        <v>7</v>
      </c>
      <c r="G32" s="12">
        <v>29</v>
      </c>
      <c r="H32" s="19">
        <f t="shared" si="0"/>
        <v>1643</v>
      </c>
      <c r="I32" s="37">
        <f t="shared" si="1"/>
        <v>7892</v>
      </c>
      <c r="J32" s="38">
        <f t="shared" si="18"/>
        <v>4.80340839926963</v>
      </c>
      <c r="K32" s="31">
        <f t="shared" si="36"/>
        <v>2648</v>
      </c>
      <c r="L32" s="32">
        <f t="shared" si="37"/>
        <v>12118</v>
      </c>
      <c r="M32" s="45">
        <f t="shared" si="19"/>
        <v>4.57628398791541</v>
      </c>
      <c r="N32" s="46">
        <f t="shared" si="38"/>
        <v>2732</v>
      </c>
      <c r="O32" s="47">
        <f t="shared" si="20"/>
        <v>13011</v>
      </c>
      <c r="P32" s="48">
        <f t="shared" si="39"/>
        <v>4.76244509516837</v>
      </c>
      <c r="Q32" s="31">
        <f t="shared" si="2"/>
        <v>1936</v>
      </c>
      <c r="R32" s="32">
        <f t="shared" si="3"/>
        <v>9007</v>
      </c>
      <c r="S32" s="48">
        <f t="shared" si="52"/>
        <v>4.65237603305785</v>
      </c>
      <c r="T32" s="55">
        <v>434</v>
      </c>
      <c r="U32" s="36">
        <v>2030</v>
      </c>
      <c r="V32" s="63">
        <f>U32/T32</f>
        <v>4.67741935483871</v>
      </c>
      <c r="W32" s="55">
        <v>229</v>
      </c>
      <c r="X32" s="36">
        <v>1097</v>
      </c>
      <c r="Y32" s="63">
        <f>X32/W32</f>
        <v>4.79039301310044</v>
      </c>
      <c r="Z32" s="55">
        <v>339</v>
      </c>
      <c r="AA32" s="36">
        <v>1721</v>
      </c>
      <c r="AB32" s="63">
        <f>AA32/Z32</f>
        <v>5.07669616519174</v>
      </c>
      <c r="AC32" s="55">
        <v>74</v>
      </c>
      <c r="AD32" s="36">
        <v>282</v>
      </c>
      <c r="AE32" s="63">
        <f>AD32/AC32</f>
        <v>3.81081081081081</v>
      </c>
      <c r="AF32" s="55">
        <v>121</v>
      </c>
      <c r="AG32" s="36">
        <v>477</v>
      </c>
      <c r="AH32" s="63">
        <f>AG32/AF32</f>
        <v>3.94214876033058</v>
      </c>
      <c r="AI32" s="55">
        <v>121</v>
      </c>
      <c r="AJ32" s="36">
        <v>477</v>
      </c>
      <c r="AK32" s="63">
        <f t="shared" si="25"/>
        <v>3.94214876033058</v>
      </c>
      <c r="AL32" s="55">
        <v>247</v>
      </c>
      <c r="AM32" s="36">
        <v>1259</v>
      </c>
      <c r="AN32" s="63">
        <f t="shared" si="53"/>
        <v>5.09716599190283</v>
      </c>
      <c r="AO32" s="36">
        <v>371</v>
      </c>
      <c r="AP32" s="36">
        <v>1664</v>
      </c>
      <c r="AQ32" s="63">
        <f t="shared" si="8"/>
        <v>4.48517520215633</v>
      </c>
      <c r="AR32" s="65"/>
      <c r="AS32" s="49"/>
      <c r="AT32" s="12">
        <v>29</v>
      </c>
      <c r="AU32" s="63">
        <v>4.65237603305785</v>
      </c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7">
        <v>527</v>
      </c>
      <c r="BZ32" s="7">
        <v>2306</v>
      </c>
      <c r="CA32" s="67">
        <f t="shared" si="41"/>
        <v>4.37571157495256</v>
      </c>
      <c r="CB32" s="68">
        <v>340</v>
      </c>
      <c r="CC32" s="7">
        <v>1691</v>
      </c>
      <c r="CD32" s="67">
        <f t="shared" si="42"/>
        <v>4.97352941176471</v>
      </c>
      <c r="CE32" s="68">
        <v>354</v>
      </c>
      <c r="CF32" s="7">
        <v>1888</v>
      </c>
      <c r="CG32" s="67">
        <f t="shared" si="26"/>
        <v>5.33333333333333</v>
      </c>
      <c r="CH32" s="68">
        <v>188</v>
      </c>
      <c r="CI32" s="7">
        <v>941</v>
      </c>
      <c r="CJ32" s="67">
        <f t="shared" si="27"/>
        <v>5.00531914893617</v>
      </c>
      <c r="CK32" s="68">
        <v>189</v>
      </c>
      <c r="CL32" s="7">
        <v>765</v>
      </c>
      <c r="CM32" s="67">
        <f>+CL32/CK32</f>
        <v>4.04761904761905</v>
      </c>
      <c r="CN32" s="68">
        <v>223</v>
      </c>
      <c r="CO32" s="7">
        <v>1171</v>
      </c>
      <c r="CP32" s="67">
        <f t="shared" si="43"/>
        <v>5.25112107623318</v>
      </c>
      <c r="CQ32" s="68">
        <v>473</v>
      </c>
      <c r="CR32" s="7">
        <v>2282</v>
      </c>
      <c r="CS32" s="67">
        <f t="shared" si="28"/>
        <v>4.82452431289641</v>
      </c>
      <c r="CT32" s="68">
        <v>438</v>
      </c>
      <c r="CU32" s="7">
        <v>1967</v>
      </c>
      <c r="CV32" s="67">
        <f>CU32/CT32</f>
        <v>4.49086757990868</v>
      </c>
      <c r="CW32" s="76">
        <f t="shared" si="44"/>
        <v>2732</v>
      </c>
      <c r="CX32" s="32">
        <f t="shared" si="45"/>
        <v>13011</v>
      </c>
      <c r="CY32" s="77">
        <f t="shared" si="46"/>
        <v>4.76244509516837</v>
      </c>
      <c r="CZ32" s="49"/>
      <c r="DR32" s="5"/>
      <c r="DS32" s="13"/>
      <c r="DT32" s="51"/>
      <c r="DU32" s="78"/>
      <c r="DV32" s="40"/>
      <c r="DW32" s="73"/>
      <c r="DX32" s="86">
        <v>300</v>
      </c>
      <c r="DY32" s="86">
        <v>1614</v>
      </c>
      <c r="DZ32" s="89">
        <f t="shared" si="48"/>
        <v>5.38</v>
      </c>
      <c r="EA32" s="78">
        <v>217</v>
      </c>
      <c r="EB32" s="40">
        <v>1104</v>
      </c>
      <c r="EC32" s="73">
        <f t="shared" si="49"/>
        <v>5.08755760368664</v>
      </c>
      <c r="ED32" s="54">
        <v>189</v>
      </c>
      <c r="EE32" s="40">
        <v>685</v>
      </c>
      <c r="EF32" s="51">
        <f t="shared" si="50"/>
        <v>3.62433862433862</v>
      </c>
      <c r="EG32" s="78">
        <v>116</v>
      </c>
      <c r="EH32" s="40">
        <v>641</v>
      </c>
      <c r="EI32" s="73">
        <f t="shared" si="9"/>
        <v>5.52586206896552</v>
      </c>
      <c r="EJ32" s="54">
        <v>306</v>
      </c>
      <c r="EK32" s="7">
        <v>1600</v>
      </c>
      <c r="EL32" s="73">
        <f t="shared" si="10"/>
        <v>5.22875816993464</v>
      </c>
      <c r="EM32" s="54">
        <v>515</v>
      </c>
      <c r="EN32" s="7">
        <v>2248</v>
      </c>
      <c r="EO32" s="73">
        <f t="shared" si="11"/>
        <v>4.36504854368932</v>
      </c>
      <c r="EQ32" s="7">
        <v>409</v>
      </c>
      <c r="ER32" s="7">
        <v>2005</v>
      </c>
      <c r="ES32" s="73">
        <f t="shared" si="12"/>
        <v>4.90220048899756</v>
      </c>
      <c r="ET32" s="54">
        <v>559</v>
      </c>
      <c r="EU32" s="7">
        <v>2208</v>
      </c>
      <c r="EV32" s="73">
        <f t="shared" si="13"/>
        <v>3.94991055456172</v>
      </c>
      <c r="EW32" s="40">
        <v>431</v>
      </c>
      <c r="EX32" s="40">
        <v>1966</v>
      </c>
      <c r="EY32" s="51">
        <f t="shared" si="14"/>
        <v>4.5614849187935</v>
      </c>
      <c r="EZ32" s="78">
        <v>142</v>
      </c>
      <c r="FA32" s="40">
        <v>792</v>
      </c>
      <c r="FB32" s="73">
        <f t="shared" si="15"/>
        <v>5.57746478873239</v>
      </c>
      <c r="FC32" s="40">
        <v>120</v>
      </c>
      <c r="FD32" s="40">
        <v>220</v>
      </c>
      <c r="FE32" s="73">
        <f t="shared" si="16"/>
        <v>1.83333333333333</v>
      </c>
      <c r="FF32" s="78">
        <v>139</v>
      </c>
      <c r="FG32" s="40">
        <v>842</v>
      </c>
      <c r="FH32" s="73">
        <f t="shared" si="30"/>
        <v>6.05755395683453</v>
      </c>
      <c r="FI32" s="78">
        <v>439</v>
      </c>
      <c r="FJ32" s="40">
        <v>2182</v>
      </c>
      <c r="FK32" s="73">
        <f t="shared" si="31"/>
        <v>4.97038724373576</v>
      </c>
      <c r="FL32" s="78">
        <v>409</v>
      </c>
      <c r="FM32" s="40">
        <v>1903</v>
      </c>
      <c r="FN32" s="73">
        <f t="shared" si="35"/>
        <v>4.65281173594132</v>
      </c>
    </row>
    <row r="33" spans="3:170">
      <c r="C33" s="4" t="s">
        <v>92</v>
      </c>
      <c r="D33" s="7" t="s">
        <v>79</v>
      </c>
      <c r="E33" s="12">
        <v>11.2</v>
      </c>
      <c r="F33" s="12" t="s">
        <v>10</v>
      </c>
      <c r="G33" s="12">
        <v>32</v>
      </c>
      <c r="H33" s="19">
        <f t="shared" si="0"/>
        <v>1108</v>
      </c>
      <c r="I33" s="37">
        <f t="shared" si="1"/>
        <v>4243</v>
      </c>
      <c r="J33" s="38">
        <f t="shared" si="18"/>
        <v>3.82942238267148</v>
      </c>
      <c r="K33" s="31">
        <f t="shared" ref="K33:K38" si="54">EQ33+ET33+EW33+EZ33+FC33+FF33+FI33+FL33</f>
        <v>2896</v>
      </c>
      <c r="L33" s="32">
        <f t="shared" ref="L33:L38" si="55">+ER33+EU33+EX33+FA33+FD33+FG33+FJ33+FM33</f>
        <v>10950</v>
      </c>
      <c r="M33" s="45">
        <f t="shared" si="19"/>
        <v>3.7810773480663</v>
      </c>
      <c r="N33" s="46">
        <f t="shared" si="38"/>
        <v>2589</v>
      </c>
      <c r="O33" s="47">
        <f t="shared" si="20"/>
        <v>11254</v>
      </c>
      <c r="P33" s="48">
        <f t="shared" si="39"/>
        <v>4.34685206643492</v>
      </c>
      <c r="Q33" s="31">
        <f t="shared" si="2"/>
        <v>2266</v>
      </c>
      <c r="R33" s="32">
        <f t="shared" si="3"/>
        <v>10299</v>
      </c>
      <c r="S33" s="48">
        <f t="shared" si="52"/>
        <v>4.545013239188</v>
      </c>
      <c r="T33" s="55">
        <v>464</v>
      </c>
      <c r="U33" s="36">
        <v>2051</v>
      </c>
      <c r="V33" s="63">
        <f>U33/T33</f>
        <v>4.42025862068965</v>
      </c>
      <c r="W33" s="55">
        <v>363</v>
      </c>
      <c r="X33" s="36">
        <v>1691</v>
      </c>
      <c r="Y33" s="63">
        <f>X33/W33</f>
        <v>4.65840220385675</v>
      </c>
      <c r="Z33" s="55">
        <v>299</v>
      </c>
      <c r="AA33" s="36">
        <v>1366</v>
      </c>
      <c r="AB33" s="63">
        <f>AA33/Z33</f>
        <v>4.5685618729097</v>
      </c>
      <c r="AC33" s="55">
        <v>109</v>
      </c>
      <c r="AD33" s="36">
        <v>508</v>
      </c>
      <c r="AE33" s="63">
        <f>AD33/AC33</f>
        <v>4.6605504587156</v>
      </c>
      <c r="AF33" s="55">
        <v>152</v>
      </c>
      <c r="AG33" s="36">
        <v>658</v>
      </c>
      <c r="AH33" s="63">
        <f>AG33/AF33</f>
        <v>4.32894736842105</v>
      </c>
      <c r="AI33" s="55">
        <v>176</v>
      </c>
      <c r="AJ33" s="36">
        <v>898</v>
      </c>
      <c r="AK33" s="63">
        <f t="shared" si="25"/>
        <v>5.10227272727273</v>
      </c>
      <c r="AL33" s="55">
        <v>267</v>
      </c>
      <c r="AM33" s="36">
        <v>1258</v>
      </c>
      <c r="AN33" s="63">
        <f t="shared" si="53"/>
        <v>4.71161048689139</v>
      </c>
      <c r="AO33" s="36">
        <v>436</v>
      </c>
      <c r="AP33" s="36">
        <v>1869</v>
      </c>
      <c r="AQ33" s="63">
        <f t="shared" si="8"/>
        <v>4.28669724770642</v>
      </c>
      <c r="AR33" s="65"/>
      <c r="AS33" s="49"/>
      <c r="AT33" s="12">
        <v>32</v>
      </c>
      <c r="AU33" s="63">
        <v>4.545013239188</v>
      </c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7">
        <v>610</v>
      </c>
      <c r="BZ33" s="7">
        <v>2398</v>
      </c>
      <c r="CA33" s="67">
        <f t="shared" si="41"/>
        <v>3.93114754098361</v>
      </c>
      <c r="CB33" s="68">
        <v>359</v>
      </c>
      <c r="CC33" s="7">
        <v>1574</v>
      </c>
      <c r="CD33" s="67">
        <f t="shared" si="42"/>
        <v>4.38440111420613</v>
      </c>
      <c r="CE33" s="68">
        <v>321</v>
      </c>
      <c r="CF33" s="7">
        <v>1482</v>
      </c>
      <c r="CG33" s="67">
        <f t="shared" si="26"/>
        <v>4.61682242990654</v>
      </c>
      <c r="CH33" s="68">
        <v>170</v>
      </c>
      <c r="CI33" s="7">
        <v>745</v>
      </c>
      <c r="CJ33" s="67">
        <f t="shared" si="27"/>
        <v>4.38235294117647</v>
      </c>
      <c r="CK33" s="68">
        <v>157</v>
      </c>
      <c r="CL33" s="7">
        <v>663</v>
      </c>
      <c r="CM33" s="67">
        <f>+CL33/CK33</f>
        <v>4.22292993630573</v>
      </c>
      <c r="CN33" s="68">
        <v>151</v>
      </c>
      <c r="CO33" s="7">
        <v>748</v>
      </c>
      <c r="CP33" s="67">
        <f t="shared" si="43"/>
        <v>4.95364238410596</v>
      </c>
      <c r="CQ33" s="68">
        <v>355</v>
      </c>
      <c r="CR33" s="7">
        <v>1613</v>
      </c>
      <c r="CS33" s="67">
        <f t="shared" si="28"/>
        <v>4.54366197183099</v>
      </c>
      <c r="CT33" s="68">
        <v>466</v>
      </c>
      <c r="CU33" s="7">
        <v>2031</v>
      </c>
      <c r="CV33" s="67">
        <f>CU33/CT33</f>
        <v>4.35836909871245</v>
      </c>
      <c r="CW33" s="76">
        <f t="shared" si="44"/>
        <v>2589</v>
      </c>
      <c r="CX33" s="32">
        <f t="shared" si="45"/>
        <v>11254</v>
      </c>
      <c r="CY33" s="77">
        <f t="shared" si="46"/>
        <v>4.34685206643492</v>
      </c>
      <c r="CZ33" s="49"/>
      <c r="DR33" s="5"/>
      <c r="DS33" s="13"/>
      <c r="DT33" s="51"/>
      <c r="DU33" s="78"/>
      <c r="DV33" s="40"/>
      <c r="DW33" s="73"/>
      <c r="DX33" s="86"/>
      <c r="DY33" s="86"/>
      <c r="DZ33" s="89"/>
      <c r="EA33" s="78"/>
      <c r="EB33" s="40"/>
      <c r="EC33" s="73"/>
      <c r="ED33" s="54">
        <v>58</v>
      </c>
      <c r="EE33" s="40">
        <v>228</v>
      </c>
      <c r="EF33" s="51">
        <f t="shared" si="50"/>
        <v>3.93103448275862</v>
      </c>
      <c r="EG33" s="78">
        <v>133</v>
      </c>
      <c r="EH33" s="40">
        <v>578</v>
      </c>
      <c r="EI33" s="73">
        <f t="shared" si="9"/>
        <v>4.34586466165414</v>
      </c>
      <c r="EJ33" s="54">
        <v>381</v>
      </c>
      <c r="EK33" s="5">
        <v>1515</v>
      </c>
      <c r="EL33" s="73">
        <f t="shared" si="10"/>
        <v>3.97637795275591</v>
      </c>
      <c r="EM33" s="54">
        <v>536</v>
      </c>
      <c r="EN33" s="7">
        <v>1922</v>
      </c>
      <c r="EO33" s="73">
        <f t="shared" si="11"/>
        <v>3.58582089552239</v>
      </c>
      <c r="EQ33" s="7">
        <v>491</v>
      </c>
      <c r="ER33" s="7">
        <v>1817</v>
      </c>
      <c r="ES33" s="73">
        <f t="shared" si="12"/>
        <v>3.70061099796334</v>
      </c>
      <c r="ET33" s="54">
        <v>706</v>
      </c>
      <c r="EU33" s="7">
        <v>2141</v>
      </c>
      <c r="EV33" s="73">
        <f t="shared" si="13"/>
        <v>3.03257790368272</v>
      </c>
      <c r="EW33" s="40">
        <v>540</v>
      </c>
      <c r="EX33" s="40">
        <v>1919</v>
      </c>
      <c r="EY33" s="51">
        <f t="shared" si="14"/>
        <v>3.5537037037037</v>
      </c>
      <c r="EZ33" s="78">
        <v>129</v>
      </c>
      <c r="FA33" s="40">
        <v>639</v>
      </c>
      <c r="FB33" s="73">
        <f t="shared" si="15"/>
        <v>4.95348837209302</v>
      </c>
      <c r="FC33" s="40">
        <v>54</v>
      </c>
      <c r="FD33" s="40">
        <v>157</v>
      </c>
      <c r="FE33" s="73">
        <f t="shared" si="16"/>
        <v>2.90740740740741</v>
      </c>
      <c r="FF33" s="78">
        <v>127</v>
      </c>
      <c r="FG33" s="40">
        <v>567</v>
      </c>
      <c r="FH33" s="73">
        <f t="shared" si="30"/>
        <v>4.46456692913386</v>
      </c>
      <c r="FI33" s="78">
        <v>377</v>
      </c>
      <c r="FJ33" s="40">
        <v>1650</v>
      </c>
      <c r="FK33" s="73">
        <f t="shared" si="31"/>
        <v>4.37665782493369</v>
      </c>
      <c r="FL33" s="78">
        <v>472</v>
      </c>
      <c r="FM33" s="40">
        <v>2060</v>
      </c>
      <c r="FN33" s="73">
        <f t="shared" si="35"/>
        <v>4.36440677966102</v>
      </c>
    </row>
    <row r="34" spans="3:170">
      <c r="C34" s="4" t="s">
        <v>169</v>
      </c>
      <c r="D34" s="7" t="s">
        <v>56</v>
      </c>
      <c r="E34" s="12">
        <v>5</v>
      </c>
      <c r="F34" s="12" t="s">
        <v>7</v>
      </c>
      <c r="G34" s="12">
        <v>36</v>
      </c>
      <c r="H34" s="19">
        <f t="shared" si="0"/>
        <v>449</v>
      </c>
      <c r="I34" s="37">
        <f t="shared" si="1"/>
        <v>1653</v>
      </c>
      <c r="J34" s="38">
        <f t="shared" si="18"/>
        <v>3.6815144766147</v>
      </c>
      <c r="K34" s="31">
        <f t="shared" si="54"/>
        <v>1179</v>
      </c>
      <c r="L34" s="32">
        <f t="shared" si="55"/>
        <v>4095</v>
      </c>
      <c r="M34" s="45">
        <f t="shared" si="19"/>
        <v>3.47328244274809</v>
      </c>
      <c r="N34" s="46">
        <f t="shared" si="38"/>
        <v>965</v>
      </c>
      <c r="O34" s="47">
        <f t="shared" si="20"/>
        <v>3632</v>
      </c>
      <c r="P34" s="48">
        <f t="shared" si="39"/>
        <v>3.76373056994819</v>
      </c>
      <c r="Q34" s="31">
        <f t="shared" si="2"/>
        <v>527</v>
      </c>
      <c r="R34" s="32">
        <f t="shared" si="3"/>
        <v>1970</v>
      </c>
      <c r="S34" s="48">
        <f t="shared" si="52"/>
        <v>3.73814041745731</v>
      </c>
      <c r="T34" s="55">
        <v>190</v>
      </c>
      <c r="U34" s="36">
        <v>715</v>
      </c>
      <c r="V34" s="63">
        <f>U34/T34</f>
        <v>3.76315789473684</v>
      </c>
      <c r="W34" s="55">
        <v>184</v>
      </c>
      <c r="X34" s="36">
        <v>700</v>
      </c>
      <c r="Y34" s="63">
        <f>X34/W34</f>
        <v>3.80434782608696</v>
      </c>
      <c r="Z34" s="55">
        <v>110</v>
      </c>
      <c r="AA34" s="36">
        <v>414</v>
      </c>
      <c r="AB34" s="63">
        <f>AA34/Z34</f>
        <v>3.76363636363636</v>
      </c>
      <c r="AC34" s="55">
        <v>43</v>
      </c>
      <c r="AD34" s="36">
        <v>141</v>
      </c>
      <c r="AE34" s="63">
        <f>AD34/AC34</f>
        <v>3.27906976744186</v>
      </c>
      <c r="AF34" s="55"/>
      <c r="AG34" s="36"/>
      <c r="AH34" s="63" t="e">
        <f>AG34/AF34</f>
        <v>#DIV/0!</v>
      </c>
      <c r="AI34" s="55"/>
      <c r="AJ34" s="36"/>
      <c r="AK34" s="63" t="e">
        <f t="shared" si="25"/>
        <v>#DIV/0!</v>
      </c>
      <c r="AL34" s="55"/>
      <c r="AM34" s="36"/>
      <c r="AN34" s="63" t="e">
        <f t="shared" si="53"/>
        <v>#DIV/0!</v>
      </c>
      <c r="AO34" s="36"/>
      <c r="AP34" s="36"/>
      <c r="AQ34" s="63" t="e">
        <f t="shared" si="8"/>
        <v>#DIV/0!</v>
      </c>
      <c r="AR34" s="65"/>
      <c r="AS34" s="49"/>
      <c r="AT34" s="12"/>
      <c r="AU34" s="63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7">
        <v>242</v>
      </c>
      <c r="BZ34" s="7">
        <v>814</v>
      </c>
      <c r="CA34" s="67">
        <f t="shared" si="41"/>
        <v>3.36363636363636</v>
      </c>
      <c r="CB34" s="68">
        <v>205</v>
      </c>
      <c r="CC34" s="7">
        <v>708</v>
      </c>
      <c r="CD34" s="67">
        <f t="shared" si="42"/>
        <v>3.45365853658537</v>
      </c>
      <c r="CE34" s="68">
        <v>133</v>
      </c>
      <c r="CF34" s="7">
        <v>714</v>
      </c>
      <c r="CG34" s="67">
        <f t="shared" si="26"/>
        <v>5.36842105263158</v>
      </c>
      <c r="CH34" s="68">
        <v>36</v>
      </c>
      <c r="CI34" s="7">
        <v>112</v>
      </c>
      <c r="CJ34" s="67">
        <f t="shared" si="27"/>
        <v>3.11111111111111</v>
      </c>
      <c r="CK34" s="68"/>
      <c r="CL34" s="7"/>
      <c r="CM34" s="67"/>
      <c r="CN34" s="68">
        <v>54</v>
      </c>
      <c r="CO34" s="7">
        <v>195</v>
      </c>
      <c r="CP34" s="67">
        <f t="shared" si="43"/>
        <v>3.61111111111111</v>
      </c>
      <c r="CQ34" s="68">
        <v>141</v>
      </c>
      <c r="CR34" s="7">
        <v>529</v>
      </c>
      <c r="CS34" s="67">
        <f t="shared" si="28"/>
        <v>3.75177304964539</v>
      </c>
      <c r="CT34" s="68">
        <v>154</v>
      </c>
      <c r="CU34" s="7">
        <v>560</v>
      </c>
      <c r="CV34" s="67">
        <f>CU34/CT34</f>
        <v>3.63636363636364</v>
      </c>
      <c r="CW34" s="76">
        <f t="shared" si="44"/>
        <v>965</v>
      </c>
      <c r="CX34" s="32">
        <f t="shared" si="45"/>
        <v>3632</v>
      </c>
      <c r="CY34" s="77">
        <f t="shared" si="46"/>
        <v>3.76373056994819</v>
      </c>
      <c r="CZ34" s="49"/>
      <c r="DR34" s="5"/>
      <c r="DS34" s="13"/>
      <c r="DT34" s="51"/>
      <c r="DU34" s="78"/>
      <c r="DV34" s="40"/>
      <c r="DW34" s="73"/>
      <c r="DX34" s="86"/>
      <c r="DY34" s="86"/>
      <c r="DZ34" s="89"/>
      <c r="EA34" s="78"/>
      <c r="EB34" s="40"/>
      <c r="EC34" s="73"/>
      <c r="ED34" s="54">
        <v>27</v>
      </c>
      <c r="EE34" s="40">
        <v>93</v>
      </c>
      <c r="EF34" s="51">
        <f t="shared" si="50"/>
        <v>3.44444444444444</v>
      </c>
      <c r="EG34" s="78">
        <v>50</v>
      </c>
      <c r="EH34" s="40">
        <v>179</v>
      </c>
      <c r="EI34" s="73">
        <f t="shared" si="9"/>
        <v>3.58</v>
      </c>
      <c r="EJ34" s="54">
        <v>128</v>
      </c>
      <c r="EK34" s="7">
        <v>499</v>
      </c>
      <c r="EL34" s="73">
        <f t="shared" si="10"/>
        <v>3.8984375</v>
      </c>
      <c r="EM34" s="54">
        <v>244</v>
      </c>
      <c r="EN34" s="7">
        <v>882</v>
      </c>
      <c r="EO34" s="73">
        <f t="shared" si="11"/>
        <v>3.61475409836066</v>
      </c>
      <c r="EQ34" s="5">
        <v>249</v>
      </c>
      <c r="ER34" s="5">
        <v>924</v>
      </c>
      <c r="ES34" s="73">
        <f t="shared" si="12"/>
        <v>3.71084337349398</v>
      </c>
      <c r="ET34" s="54">
        <v>217</v>
      </c>
      <c r="EU34" s="7">
        <v>720</v>
      </c>
      <c r="EV34" s="73">
        <f t="shared" si="13"/>
        <v>3.31797235023041</v>
      </c>
      <c r="EW34" s="40">
        <v>203</v>
      </c>
      <c r="EX34" s="40">
        <v>711</v>
      </c>
      <c r="EY34" s="51">
        <f t="shared" si="14"/>
        <v>3.50246305418719</v>
      </c>
      <c r="EZ34" s="78">
        <v>47</v>
      </c>
      <c r="FA34" s="40">
        <v>162</v>
      </c>
      <c r="FB34" s="73">
        <f t="shared" si="15"/>
        <v>3.4468085106383</v>
      </c>
      <c r="FC34" s="40">
        <v>48</v>
      </c>
      <c r="FD34" s="40">
        <v>103</v>
      </c>
      <c r="FE34" s="73">
        <f t="shared" si="16"/>
        <v>2.14583333333333</v>
      </c>
      <c r="FF34" s="78">
        <v>52</v>
      </c>
      <c r="FG34" s="40">
        <v>179</v>
      </c>
      <c r="FH34" s="73">
        <f t="shared" si="30"/>
        <v>3.44230769230769</v>
      </c>
      <c r="FI34" s="78">
        <v>154</v>
      </c>
      <c r="FJ34" s="40">
        <v>562</v>
      </c>
      <c r="FK34" s="73">
        <f t="shared" si="31"/>
        <v>3.64935064935065</v>
      </c>
      <c r="FL34" s="78">
        <v>209</v>
      </c>
      <c r="FM34" s="40">
        <v>734</v>
      </c>
      <c r="FN34" s="73">
        <f t="shared" si="35"/>
        <v>3.51196172248804</v>
      </c>
    </row>
    <row r="35" spans="3:170">
      <c r="C35" s="4" t="s">
        <v>170</v>
      </c>
      <c r="D35" s="7" t="s">
        <v>171</v>
      </c>
      <c r="E35" s="12">
        <v>7</v>
      </c>
      <c r="F35" s="12" t="s">
        <v>10</v>
      </c>
      <c r="G35" s="12"/>
      <c r="H35" s="19">
        <f t="shared" si="0"/>
        <v>1207</v>
      </c>
      <c r="I35" s="37">
        <f t="shared" si="1"/>
        <v>5036</v>
      </c>
      <c r="J35" s="38">
        <f t="shared" si="18"/>
        <v>4.17232808616404</v>
      </c>
      <c r="K35" s="31">
        <f t="shared" si="54"/>
        <v>2375</v>
      </c>
      <c r="L35" s="32">
        <f t="shared" si="55"/>
        <v>8917</v>
      </c>
      <c r="M35" s="45">
        <f t="shared" si="19"/>
        <v>3.75452631578947</v>
      </c>
      <c r="N35" s="4"/>
      <c r="O35" s="5"/>
      <c r="P35" s="50"/>
      <c r="Q35" s="56">
        <f t="shared" si="2"/>
        <v>910</v>
      </c>
      <c r="R35" s="57">
        <f t="shared" si="3"/>
        <v>3703</v>
      </c>
      <c r="S35" s="58">
        <f t="shared" si="52"/>
        <v>4.06923076923077</v>
      </c>
      <c r="T35" s="55"/>
      <c r="U35" s="36"/>
      <c r="V35" s="63"/>
      <c r="W35" s="55"/>
      <c r="X35" s="36"/>
      <c r="Y35" s="63"/>
      <c r="Z35" s="55"/>
      <c r="AA35" s="36"/>
      <c r="AB35" s="63"/>
      <c r="AC35" s="55"/>
      <c r="AD35" s="36"/>
      <c r="AE35" s="63"/>
      <c r="AF35" s="55"/>
      <c r="AG35" s="36"/>
      <c r="AH35" s="63"/>
      <c r="AI35" s="55">
        <v>183</v>
      </c>
      <c r="AJ35" s="36">
        <v>858</v>
      </c>
      <c r="AK35" s="63">
        <f t="shared" si="25"/>
        <v>4.68852459016393</v>
      </c>
      <c r="AL35" s="55">
        <v>298</v>
      </c>
      <c r="AM35" s="36">
        <v>1246</v>
      </c>
      <c r="AN35" s="63">
        <f t="shared" si="53"/>
        <v>4.18120805369128</v>
      </c>
      <c r="AO35" s="36">
        <v>429</v>
      </c>
      <c r="AP35" s="36">
        <v>1599</v>
      </c>
      <c r="AQ35" s="63">
        <f t="shared" si="8"/>
        <v>3.72727272727273</v>
      </c>
      <c r="AR35" s="65"/>
      <c r="AS35" s="49"/>
      <c r="AT35" s="12"/>
      <c r="AU35" s="63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7"/>
      <c r="BZ35" s="7"/>
      <c r="CA35" s="67" t="s">
        <v>164</v>
      </c>
      <c r="CB35" s="68"/>
      <c r="CC35" s="7"/>
      <c r="CD35" s="67" t="s">
        <v>164</v>
      </c>
      <c r="CE35" s="68"/>
      <c r="CF35" s="7"/>
      <c r="CG35" s="67" t="s">
        <v>164</v>
      </c>
      <c r="CH35" s="68"/>
      <c r="CI35" s="7"/>
      <c r="CJ35" s="67" t="s">
        <v>164</v>
      </c>
      <c r="CK35" s="68"/>
      <c r="CL35" s="7"/>
      <c r="CM35" s="67" t="s">
        <v>164</v>
      </c>
      <c r="CN35" s="68" t="s">
        <v>164</v>
      </c>
      <c r="CO35" s="7"/>
      <c r="CP35" s="67"/>
      <c r="CQ35" s="68"/>
      <c r="CR35" s="7"/>
      <c r="CS35" s="67"/>
      <c r="CT35" s="68"/>
      <c r="CU35" s="7"/>
      <c r="CV35" s="67"/>
      <c r="CW35" s="55"/>
      <c r="CX35" s="36"/>
      <c r="CY35" s="67"/>
      <c r="CZ35" s="49"/>
      <c r="DR35" s="5"/>
      <c r="DS35" s="13"/>
      <c r="DT35" s="79"/>
      <c r="DU35" s="78"/>
      <c r="DV35" s="40"/>
      <c r="DW35" s="73"/>
      <c r="DX35" s="86"/>
      <c r="DY35" s="86"/>
      <c r="DZ35" s="89"/>
      <c r="EA35" s="78"/>
      <c r="EB35" s="40"/>
      <c r="EC35" s="73"/>
      <c r="ED35" s="54"/>
      <c r="EE35" s="40"/>
      <c r="EF35" s="51"/>
      <c r="EG35" s="78"/>
      <c r="EH35" s="40"/>
      <c r="EI35" s="73"/>
      <c r="EJ35" s="54">
        <v>478</v>
      </c>
      <c r="EK35" s="7">
        <v>2107</v>
      </c>
      <c r="EL35" s="73">
        <f t="shared" si="10"/>
        <v>4.40794979079498</v>
      </c>
      <c r="EM35" s="54">
        <v>729</v>
      </c>
      <c r="EN35" s="7">
        <v>2929</v>
      </c>
      <c r="EO35" s="73">
        <f t="shared" si="11"/>
        <v>4.01783264746228</v>
      </c>
      <c r="EQ35" s="7">
        <v>800</v>
      </c>
      <c r="ER35" s="7">
        <v>3202</v>
      </c>
      <c r="ES35" s="73">
        <f t="shared" si="12"/>
        <v>4.0025</v>
      </c>
      <c r="ET35" s="54">
        <v>723</v>
      </c>
      <c r="EU35" s="7">
        <v>2441</v>
      </c>
      <c r="EV35" s="73">
        <f t="shared" si="13"/>
        <v>3.3762102351314</v>
      </c>
      <c r="EW35" s="40">
        <v>651</v>
      </c>
      <c r="EX35" s="40">
        <v>2450</v>
      </c>
      <c r="EY35" s="51" t="s">
        <v>116</v>
      </c>
      <c r="EZ35" s="78">
        <v>201</v>
      </c>
      <c r="FA35" s="40">
        <v>824</v>
      </c>
      <c r="FB35" s="73">
        <f t="shared" si="15"/>
        <v>4.09950248756219</v>
      </c>
      <c r="FC35" s="40"/>
      <c r="FD35" s="40"/>
      <c r="FE35" s="73" t="e">
        <f t="shared" si="16"/>
        <v>#DIV/0!</v>
      </c>
      <c r="FF35" s="78"/>
      <c r="FG35" s="40"/>
      <c r="FH35" s="73" t="e">
        <f t="shared" si="30"/>
        <v>#DIV/0!</v>
      </c>
      <c r="FI35" s="78"/>
      <c r="FJ35" s="40"/>
      <c r="FK35" s="73" t="e">
        <f t="shared" si="31"/>
        <v>#DIV/0!</v>
      </c>
      <c r="FL35" s="78"/>
      <c r="FM35" s="40"/>
      <c r="FN35" s="73" t="e">
        <f t="shared" si="35"/>
        <v>#DIV/0!</v>
      </c>
    </row>
    <row r="36" spans="3:170">
      <c r="C36" s="4" t="s">
        <v>98</v>
      </c>
      <c r="D36" s="7" t="s">
        <v>76</v>
      </c>
      <c r="E36" s="12">
        <v>5</v>
      </c>
      <c r="F36" s="12" t="s">
        <v>7</v>
      </c>
      <c r="G36" s="12">
        <v>30</v>
      </c>
      <c r="H36" s="19">
        <f t="shared" si="0"/>
        <v>813</v>
      </c>
      <c r="I36" s="37">
        <f t="shared" si="1"/>
        <v>3656</v>
      </c>
      <c r="J36" s="38">
        <f t="shared" si="18"/>
        <v>4.49692496924969</v>
      </c>
      <c r="K36" s="31">
        <f t="shared" si="54"/>
        <v>1822.001</v>
      </c>
      <c r="L36" s="32">
        <f t="shared" si="55"/>
        <v>7907</v>
      </c>
      <c r="M36" s="45">
        <f t="shared" si="19"/>
        <v>4.33973417138629</v>
      </c>
      <c r="N36" s="46">
        <f>BY36+CB36+CE36+CH36+CK36+CN36+CQ36+CT36</f>
        <v>1421</v>
      </c>
      <c r="O36" s="47">
        <f>BZ36+CC36+CF36+CI36+CL36+CO36+CR36+CU36</f>
        <v>6786</v>
      </c>
      <c r="P36" s="48">
        <f t="shared" ref="P36:P47" si="56">+O36/N36</f>
        <v>4.77551020408163</v>
      </c>
      <c r="Q36" s="31">
        <f t="shared" si="2"/>
        <v>1388.0001</v>
      </c>
      <c r="R36" s="32">
        <f t="shared" si="3"/>
        <v>7062</v>
      </c>
      <c r="S36" s="48">
        <f t="shared" si="52"/>
        <v>5.0878958870392</v>
      </c>
      <c r="T36" s="55">
        <v>251</v>
      </c>
      <c r="U36" s="36">
        <v>1300</v>
      </c>
      <c r="V36" s="63">
        <f t="shared" ref="V36:V60" si="57">U36/T36</f>
        <v>5.1792828685259</v>
      </c>
      <c r="W36" s="55">
        <v>231</v>
      </c>
      <c r="X36" s="36">
        <v>1188</v>
      </c>
      <c r="Y36" s="63">
        <f t="shared" ref="Y36:Y60" si="58">X36/W36</f>
        <v>5.14285714285714</v>
      </c>
      <c r="Z36" s="55">
        <v>217</v>
      </c>
      <c r="AA36" s="36">
        <v>1084</v>
      </c>
      <c r="AB36" s="63">
        <f t="shared" ref="AB36:AB37" si="59">AA36/Z36</f>
        <v>4.99539170506912</v>
      </c>
      <c r="AC36" s="55">
        <v>118</v>
      </c>
      <c r="AD36" s="36">
        <v>570</v>
      </c>
      <c r="AE36" s="63">
        <f t="shared" ref="AE36:AE37" si="60">AD36/AC36</f>
        <v>4.83050847457627</v>
      </c>
      <c r="AF36" s="55">
        <v>0.0001</v>
      </c>
      <c r="AG36" s="36">
        <v>0</v>
      </c>
      <c r="AH36" s="63">
        <f t="shared" ref="AH36:AH37" si="61">AG36/AF36</f>
        <v>0</v>
      </c>
      <c r="AI36" s="55">
        <v>128</v>
      </c>
      <c r="AJ36" s="36">
        <v>704</v>
      </c>
      <c r="AK36" s="63">
        <f t="shared" ref="AK36:AK37" si="62">AJ36/AI36</f>
        <v>5.5</v>
      </c>
      <c r="AL36" s="55">
        <v>162</v>
      </c>
      <c r="AM36" s="36">
        <v>876</v>
      </c>
      <c r="AN36" s="63">
        <f t="shared" ref="AN36:AN37" si="63">AM36/AL36</f>
        <v>5.40740740740741</v>
      </c>
      <c r="AO36" s="36">
        <v>281</v>
      </c>
      <c r="AP36" s="36">
        <v>1340</v>
      </c>
      <c r="AQ36" s="63">
        <f t="shared" si="8"/>
        <v>4.76868327402135</v>
      </c>
      <c r="AR36" s="65"/>
      <c r="AS36" s="49"/>
      <c r="AT36" s="12">
        <v>30</v>
      </c>
      <c r="AU36" s="63">
        <v>5.0878958870392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7">
        <v>369</v>
      </c>
      <c r="BZ36" s="7">
        <v>1553</v>
      </c>
      <c r="CA36" s="67">
        <f>+BZ36/BY36</f>
        <v>4.20867208672087</v>
      </c>
      <c r="CB36" s="68">
        <v>209</v>
      </c>
      <c r="CC36" s="7">
        <v>1047</v>
      </c>
      <c r="CD36" s="67">
        <f t="shared" ref="CD36:CD47" si="64">+CC36/CB36</f>
        <v>5.00956937799043</v>
      </c>
      <c r="CE36" s="68">
        <v>196</v>
      </c>
      <c r="CF36" s="7">
        <v>1022</v>
      </c>
      <c r="CG36" s="67">
        <f t="shared" ref="CG36:CG47" si="65">+CF36/CE36</f>
        <v>5.21428571428571</v>
      </c>
      <c r="CH36" s="68">
        <v>109</v>
      </c>
      <c r="CI36" s="7">
        <v>518</v>
      </c>
      <c r="CJ36" s="67">
        <f t="shared" ref="CJ36:CJ47" si="66">+CI36/CH36</f>
        <v>4.75229357798165</v>
      </c>
      <c r="CK36" s="68"/>
      <c r="CL36" s="7"/>
      <c r="CM36" s="67"/>
      <c r="CN36" s="68"/>
      <c r="CO36" s="7"/>
      <c r="CP36" s="67" t="s">
        <v>163</v>
      </c>
      <c r="CQ36" s="68">
        <v>288</v>
      </c>
      <c r="CR36" s="7">
        <v>1374</v>
      </c>
      <c r="CS36" s="67">
        <f t="shared" ref="CS36:CS47" si="67">CR36/CQ36</f>
        <v>4.77083333333333</v>
      </c>
      <c r="CT36" s="68">
        <v>250</v>
      </c>
      <c r="CU36" s="7">
        <v>1272</v>
      </c>
      <c r="CV36" s="67">
        <f t="shared" ref="CV36:CV47" si="68">CU36/CT36</f>
        <v>5.088</v>
      </c>
      <c r="CW36" s="76">
        <f t="shared" ref="CW36:CY38" si="69">N36</f>
        <v>1421</v>
      </c>
      <c r="CX36" s="32">
        <f t="shared" si="69"/>
        <v>6786</v>
      </c>
      <c r="CY36" s="77">
        <f t="shared" si="69"/>
        <v>4.77551020408163</v>
      </c>
      <c r="CZ36" s="49"/>
      <c r="DR36" s="5"/>
      <c r="DS36" s="13"/>
      <c r="DT36" s="51"/>
      <c r="DU36" s="78"/>
      <c r="DV36" s="40"/>
      <c r="DW36" s="73"/>
      <c r="DX36" s="86"/>
      <c r="DY36" s="86"/>
      <c r="DZ36" s="89"/>
      <c r="EA36" s="78"/>
      <c r="EB36" s="40"/>
      <c r="EC36" s="73"/>
      <c r="ED36" s="54"/>
      <c r="EE36" s="40"/>
      <c r="EF36" s="51"/>
      <c r="EG36" s="78">
        <v>109</v>
      </c>
      <c r="EH36" s="40">
        <v>538</v>
      </c>
      <c r="EI36" s="73">
        <f>+EH36/EG36</f>
        <v>4.93577981651376</v>
      </c>
      <c r="EJ36" s="54">
        <v>283</v>
      </c>
      <c r="EK36" s="7">
        <v>1337</v>
      </c>
      <c r="EL36" s="73">
        <f t="shared" si="10"/>
        <v>4.7243816254417</v>
      </c>
      <c r="EM36" s="54">
        <v>421</v>
      </c>
      <c r="EN36" s="7">
        <v>1781</v>
      </c>
      <c r="EO36" s="73">
        <f t="shared" si="11"/>
        <v>4.23040380047506</v>
      </c>
      <c r="EQ36" s="5">
        <v>398</v>
      </c>
      <c r="ER36" s="5">
        <v>1765</v>
      </c>
      <c r="ES36" s="73">
        <f t="shared" si="12"/>
        <v>4.43467336683417</v>
      </c>
      <c r="ET36" s="54">
        <v>512</v>
      </c>
      <c r="EU36" s="7">
        <v>1914</v>
      </c>
      <c r="EV36" s="73">
        <f t="shared" si="13"/>
        <v>3.73828125</v>
      </c>
      <c r="EW36" s="40">
        <v>345</v>
      </c>
      <c r="EX36" s="40">
        <v>1429</v>
      </c>
      <c r="EY36" s="51">
        <f>+EX36/EW36</f>
        <v>4.14202898550725</v>
      </c>
      <c r="EZ36" s="78">
        <v>106</v>
      </c>
      <c r="FA36" s="40">
        <v>474</v>
      </c>
      <c r="FB36" s="73">
        <f t="shared" si="15"/>
        <v>4.47169811320755</v>
      </c>
      <c r="FC36" s="40">
        <v>0.001</v>
      </c>
      <c r="FD36" s="40">
        <v>0</v>
      </c>
      <c r="FE36" s="73">
        <f t="shared" si="16"/>
        <v>0</v>
      </c>
      <c r="FF36" s="78">
        <v>69</v>
      </c>
      <c r="FG36" s="40">
        <v>193</v>
      </c>
      <c r="FH36" s="73">
        <f t="shared" si="30"/>
        <v>2.79710144927536</v>
      </c>
      <c r="FI36" s="78">
        <v>179</v>
      </c>
      <c r="FJ36" s="40">
        <v>840</v>
      </c>
      <c r="FK36" s="73">
        <f t="shared" si="31"/>
        <v>4.6927374301676</v>
      </c>
      <c r="FL36" s="78">
        <v>213</v>
      </c>
      <c r="FM36" s="40">
        <v>1292</v>
      </c>
      <c r="FN36" s="73">
        <f t="shared" si="35"/>
        <v>6.06572769953052</v>
      </c>
    </row>
    <row r="37" spans="3:170">
      <c r="C37" s="8" t="s">
        <v>172</v>
      </c>
      <c r="D37" s="7" t="s">
        <v>59</v>
      </c>
      <c r="E37" s="13">
        <v>7.5</v>
      </c>
      <c r="F37" s="13" t="s">
        <v>10</v>
      </c>
      <c r="G37" s="13">
        <v>28</v>
      </c>
      <c r="H37" s="19">
        <f t="shared" si="0"/>
        <v>878</v>
      </c>
      <c r="I37" s="37">
        <f t="shared" si="1"/>
        <v>3588</v>
      </c>
      <c r="J37" s="38">
        <f t="shared" si="18"/>
        <v>4.08656036446469</v>
      </c>
      <c r="K37" s="31">
        <f t="shared" si="54"/>
        <v>2233</v>
      </c>
      <c r="L37" s="32">
        <f t="shared" si="55"/>
        <v>9357</v>
      </c>
      <c r="M37" s="45">
        <f t="shared" si="19"/>
        <v>4.19032691446485</v>
      </c>
      <c r="N37" s="46">
        <f>BY37+CB37+CE37+CH37+CK37+CN37+CQ37+CT37</f>
        <v>2011</v>
      </c>
      <c r="O37" s="47">
        <f>BZ37+CC37+CF37+CI37+CL37+CO37+CR37+CU37</f>
        <v>8731</v>
      </c>
      <c r="P37" s="48">
        <f t="shared" si="56"/>
        <v>4.34162108403779</v>
      </c>
      <c r="Q37" s="31">
        <f t="shared" si="2"/>
        <v>957</v>
      </c>
      <c r="R37" s="32">
        <f t="shared" si="3"/>
        <v>4201</v>
      </c>
      <c r="S37" s="48">
        <f t="shared" si="52"/>
        <v>4.38975966562173</v>
      </c>
      <c r="T37" s="55">
        <v>307</v>
      </c>
      <c r="U37" s="36">
        <v>1397</v>
      </c>
      <c r="V37" s="63">
        <f t="shared" si="57"/>
        <v>4.55048859934853</v>
      </c>
      <c r="W37" s="55">
        <v>267</v>
      </c>
      <c r="X37" s="36">
        <v>1208</v>
      </c>
      <c r="Y37" s="63">
        <f t="shared" si="58"/>
        <v>4.52434456928839</v>
      </c>
      <c r="Z37" s="55">
        <v>269</v>
      </c>
      <c r="AA37" s="36">
        <v>1206</v>
      </c>
      <c r="AB37" s="63">
        <f t="shared" si="59"/>
        <v>4.48327137546468</v>
      </c>
      <c r="AC37" s="55">
        <v>114</v>
      </c>
      <c r="AD37" s="36">
        <v>390</v>
      </c>
      <c r="AE37" s="63">
        <f t="shared" si="60"/>
        <v>3.42105263157895</v>
      </c>
      <c r="AF37" s="55"/>
      <c r="AG37" s="36"/>
      <c r="AH37" s="63" t="e">
        <f t="shared" si="61"/>
        <v>#DIV/0!</v>
      </c>
      <c r="AI37" s="55"/>
      <c r="AJ37" s="36"/>
      <c r="AK37" s="63" t="e">
        <f t="shared" si="62"/>
        <v>#DIV/0!</v>
      </c>
      <c r="AL37" s="55"/>
      <c r="AM37" s="36"/>
      <c r="AN37" s="63" t="e">
        <f t="shared" si="63"/>
        <v>#DIV/0!</v>
      </c>
      <c r="AO37" s="36"/>
      <c r="AP37" s="36"/>
      <c r="AQ37" s="63" t="e">
        <f t="shared" si="8"/>
        <v>#DIV/0!</v>
      </c>
      <c r="AR37" s="65"/>
      <c r="AS37" s="49"/>
      <c r="AT37" s="13"/>
      <c r="AU37" s="63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7">
        <v>409</v>
      </c>
      <c r="BZ37" s="7">
        <v>1751</v>
      </c>
      <c r="CA37" s="67">
        <f>+BZ37/BY37</f>
        <v>4.28117359413203</v>
      </c>
      <c r="CB37" s="68">
        <v>262</v>
      </c>
      <c r="CC37" s="7">
        <v>1220</v>
      </c>
      <c r="CD37" s="67">
        <f t="shared" si="64"/>
        <v>4.65648854961832</v>
      </c>
      <c r="CE37" s="68">
        <v>232</v>
      </c>
      <c r="CF37" s="7">
        <v>1143</v>
      </c>
      <c r="CG37" s="67">
        <f t="shared" si="65"/>
        <v>4.92672413793103</v>
      </c>
      <c r="CH37" s="68">
        <v>153</v>
      </c>
      <c r="CI37" s="7">
        <v>694</v>
      </c>
      <c r="CJ37" s="67">
        <f t="shared" si="66"/>
        <v>4.5359477124183</v>
      </c>
      <c r="CK37" s="68">
        <v>180</v>
      </c>
      <c r="CL37" s="7">
        <v>435</v>
      </c>
      <c r="CM37" s="67">
        <f>+CL37/CK37</f>
        <v>2.41666666666667</v>
      </c>
      <c r="CN37" s="68">
        <v>160</v>
      </c>
      <c r="CO37" s="7">
        <v>640</v>
      </c>
      <c r="CP37" s="67">
        <f>CO37/CN37</f>
        <v>4</v>
      </c>
      <c r="CQ37" s="68">
        <v>281</v>
      </c>
      <c r="CR37" s="7">
        <v>1312</v>
      </c>
      <c r="CS37" s="67">
        <f t="shared" si="67"/>
        <v>4.66903914590747</v>
      </c>
      <c r="CT37" s="68">
        <v>334</v>
      </c>
      <c r="CU37" s="7">
        <v>1536</v>
      </c>
      <c r="CV37" s="67">
        <f t="shared" si="68"/>
        <v>4.59880239520958</v>
      </c>
      <c r="CW37" s="76">
        <f t="shared" si="69"/>
        <v>2011</v>
      </c>
      <c r="CX37" s="32">
        <f t="shared" si="69"/>
        <v>8731</v>
      </c>
      <c r="CY37" s="77">
        <f t="shared" si="69"/>
        <v>4.34162108403779</v>
      </c>
      <c r="CZ37" s="49"/>
      <c r="DU37" s="54"/>
      <c r="DV37" s="5"/>
      <c r="DW37" s="62"/>
      <c r="EG37" s="54"/>
      <c r="EH37" s="5"/>
      <c r="EI37" s="62"/>
      <c r="EJ37" s="54">
        <v>375</v>
      </c>
      <c r="EK37" s="5">
        <v>1701</v>
      </c>
      <c r="EL37" s="73">
        <f t="shared" si="10"/>
        <v>4.536</v>
      </c>
      <c r="EM37" s="54">
        <v>503</v>
      </c>
      <c r="EN37" s="7">
        <v>1887</v>
      </c>
      <c r="EO37" s="73">
        <f t="shared" si="11"/>
        <v>3.75149105367793</v>
      </c>
      <c r="EQ37" s="7">
        <v>371</v>
      </c>
      <c r="ER37" s="7">
        <v>1524</v>
      </c>
      <c r="ES37" s="73">
        <f t="shared" si="12"/>
        <v>4.1078167115903</v>
      </c>
      <c r="ET37" s="54">
        <v>617</v>
      </c>
      <c r="EU37" s="7">
        <v>2341</v>
      </c>
      <c r="EV37" s="73">
        <f t="shared" si="13"/>
        <v>3.79416531604538</v>
      </c>
      <c r="EW37" s="40">
        <v>409</v>
      </c>
      <c r="EX37" s="40">
        <v>1755</v>
      </c>
      <c r="EY37" s="51">
        <f>+EX37/EW37</f>
        <v>4.29095354523227</v>
      </c>
      <c r="EZ37" s="78">
        <v>103</v>
      </c>
      <c r="FA37" s="40">
        <v>519</v>
      </c>
      <c r="FB37" s="73">
        <f t="shared" si="15"/>
        <v>5.03883495145631</v>
      </c>
      <c r="FC37" s="40">
        <v>82</v>
      </c>
      <c r="FD37" s="40">
        <v>150</v>
      </c>
      <c r="FE37" s="73">
        <f t="shared" si="16"/>
        <v>1.82926829268293</v>
      </c>
      <c r="FF37" s="78">
        <v>98</v>
      </c>
      <c r="FG37" s="40">
        <v>459</v>
      </c>
      <c r="FH37" s="73">
        <f t="shared" si="30"/>
        <v>4.68367346938776</v>
      </c>
      <c r="FI37" s="78">
        <v>257</v>
      </c>
      <c r="FJ37" s="40">
        <v>1250</v>
      </c>
      <c r="FK37" s="73">
        <f t="shared" si="31"/>
        <v>4.86381322957198</v>
      </c>
      <c r="FL37" s="78">
        <v>296</v>
      </c>
      <c r="FM37" s="40">
        <v>1359</v>
      </c>
      <c r="FN37" s="73">
        <f t="shared" si="35"/>
        <v>4.59121621621622</v>
      </c>
    </row>
    <row r="38" spans="3:173">
      <c r="C38" s="4" t="s">
        <v>173</v>
      </c>
      <c r="D38" s="7" t="s">
        <v>59</v>
      </c>
      <c r="E38" s="12">
        <v>5</v>
      </c>
      <c r="F38" s="12" t="s">
        <v>7</v>
      </c>
      <c r="G38" s="12">
        <v>28</v>
      </c>
      <c r="H38" s="19">
        <f>+SUM(DU38,DX38,EA38,ED38,EG38,EJ38,EM38,EP38)</f>
        <v>513</v>
      </c>
      <c r="I38" s="37">
        <f>+SUM(DV38,DY38,EB38,EE38,EH38,EK38,EN38,EQ38)</f>
        <v>2250</v>
      </c>
      <c r="J38" s="38">
        <f t="shared" si="18"/>
        <v>4.3859649122807</v>
      </c>
      <c r="K38" s="31">
        <f t="shared" ref="K38:K53" si="70">ET38+EW38+EZ38+FC38+FF38+FI38+FL38+FO38</f>
        <v>1069.001</v>
      </c>
      <c r="L38" s="32">
        <f t="shared" ref="L38:L53" si="71">+EU38+EX38+FA38+FD38+FG38+FJ38+FM38+FP38</f>
        <v>4697</v>
      </c>
      <c r="M38" s="45">
        <f t="shared" si="19"/>
        <v>4.39382189539579</v>
      </c>
      <c r="N38" s="46">
        <f t="shared" ref="N38:N48" si="72">CB38+CE38+CH38+CK38+CN38+CQ38+CT38+CW38</f>
        <v>966</v>
      </c>
      <c r="O38" s="47">
        <f t="shared" ref="O38:O48" si="73">CC38+CF38+CI38+CL38+CO38+CR38+CU38+CX38</f>
        <v>4072</v>
      </c>
      <c r="P38" s="48">
        <f t="shared" si="56"/>
        <v>4.21532091097308</v>
      </c>
      <c r="Q38" s="31">
        <f t="shared" si="2"/>
        <v>712.0001</v>
      </c>
      <c r="R38" s="32">
        <f t="shared" si="3"/>
        <v>3111</v>
      </c>
      <c r="S38" s="48">
        <f t="shared" si="52"/>
        <v>4.36938140879475</v>
      </c>
      <c r="T38" s="55">
        <v>159</v>
      </c>
      <c r="U38" s="36">
        <v>680</v>
      </c>
      <c r="V38" s="63">
        <f t="shared" si="57"/>
        <v>4.27672955974843</v>
      </c>
      <c r="W38" s="55">
        <v>103</v>
      </c>
      <c r="X38" s="36">
        <v>452</v>
      </c>
      <c r="Y38" s="63">
        <f t="shared" si="58"/>
        <v>4.38834951456311</v>
      </c>
      <c r="Z38" s="55">
        <v>45</v>
      </c>
      <c r="AA38" s="36">
        <v>182</v>
      </c>
      <c r="AB38" s="63">
        <f t="shared" ref="AB38:AB45" si="74">AA38/Z38</f>
        <v>4.04444444444444</v>
      </c>
      <c r="AC38" s="55">
        <v>9</v>
      </c>
      <c r="AD38" s="36">
        <v>0</v>
      </c>
      <c r="AE38" s="63">
        <f t="shared" ref="AE38:AE40" si="75">AD38/AC38</f>
        <v>0</v>
      </c>
      <c r="AF38" s="55">
        <v>0.0001</v>
      </c>
      <c r="AG38" s="36">
        <v>0</v>
      </c>
      <c r="AH38" s="63">
        <f t="shared" ref="AH38:AH40" si="76">AG38/AF38</f>
        <v>0</v>
      </c>
      <c r="AI38" s="55">
        <v>82</v>
      </c>
      <c r="AJ38" s="36">
        <v>394</v>
      </c>
      <c r="AK38" s="63">
        <f t="shared" ref="AK38:AK40" si="77">AJ38/AI38</f>
        <v>4.80487804878049</v>
      </c>
      <c r="AL38" s="55">
        <v>94</v>
      </c>
      <c r="AM38" s="36">
        <v>413</v>
      </c>
      <c r="AN38" s="63">
        <f t="shared" ref="AN38:AN40" si="78">AM38/AL38</f>
        <v>4.3936170212766</v>
      </c>
      <c r="AO38" s="36">
        <v>220</v>
      </c>
      <c r="AP38" s="36">
        <v>990</v>
      </c>
      <c r="AQ38" s="63">
        <f t="shared" si="8"/>
        <v>4.5</v>
      </c>
      <c r="AR38" s="65"/>
      <c r="AS38" s="49"/>
      <c r="AT38" s="12">
        <v>28</v>
      </c>
      <c r="AU38" s="63">
        <v>4.36938140879475</v>
      </c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7">
        <v>219</v>
      </c>
      <c r="CC38" s="7">
        <v>898</v>
      </c>
      <c r="CD38" s="67">
        <f t="shared" si="64"/>
        <v>4.10045662100457</v>
      </c>
      <c r="CE38" s="68">
        <v>105</v>
      </c>
      <c r="CF38" s="7">
        <v>468</v>
      </c>
      <c r="CG38" s="67">
        <f t="shared" si="65"/>
        <v>4.45714285714286</v>
      </c>
      <c r="CH38" s="68">
        <v>65</v>
      </c>
      <c r="CI38" s="7">
        <v>285</v>
      </c>
      <c r="CJ38" s="67">
        <f t="shared" si="66"/>
        <v>4.38461538461539</v>
      </c>
      <c r="CK38" s="68">
        <v>10</v>
      </c>
      <c r="CL38" s="7">
        <v>40</v>
      </c>
      <c r="CM38" s="67">
        <f>+CL38/CK38</f>
        <v>4</v>
      </c>
      <c r="CN38" s="68">
        <v>187</v>
      </c>
      <c r="CO38" s="7">
        <v>629</v>
      </c>
      <c r="CP38" s="67">
        <f>+CO38/CN38</f>
        <v>3.36363636363636</v>
      </c>
      <c r="CQ38" s="68">
        <v>54</v>
      </c>
      <c r="CR38" s="7">
        <v>237</v>
      </c>
      <c r="CS38" s="67">
        <f t="shared" si="67"/>
        <v>4.38888888888889</v>
      </c>
      <c r="CT38" s="68">
        <v>146</v>
      </c>
      <c r="CU38" s="7">
        <v>685</v>
      </c>
      <c r="CV38" s="67">
        <f t="shared" si="68"/>
        <v>4.69178082191781</v>
      </c>
      <c r="CW38" s="68">
        <v>180</v>
      </c>
      <c r="CX38" s="7">
        <v>830</v>
      </c>
      <c r="CY38" s="67">
        <f t="shared" ref="CY38:CY47" si="79">CX38/CW38</f>
        <v>4.61111111111111</v>
      </c>
      <c r="CZ38" s="76">
        <f t="shared" ref="CZ38:CZ47" si="80">N38</f>
        <v>966</v>
      </c>
      <c r="DA38" s="32">
        <f t="shared" ref="DA38:DA47" si="81">O38</f>
        <v>4072</v>
      </c>
      <c r="DB38" s="77">
        <f t="shared" ref="DB38:DB47" si="82">P38</f>
        <v>4.21532091097308</v>
      </c>
      <c r="DC38" s="49"/>
      <c r="DU38" s="5"/>
      <c r="DV38" s="13"/>
      <c r="DW38" s="51"/>
      <c r="DX38" s="78"/>
      <c r="DY38" s="40"/>
      <c r="DZ38" s="73"/>
      <c r="EA38" s="86"/>
      <c r="EB38" s="86"/>
      <c r="EC38" s="89"/>
      <c r="ED38" s="78"/>
      <c r="EE38" s="40"/>
      <c r="EF38" s="73"/>
      <c r="EG38" s="54"/>
      <c r="EH38" s="40"/>
      <c r="EI38" s="51"/>
      <c r="EJ38" s="78">
        <v>57</v>
      </c>
      <c r="EK38" s="40">
        <v>254</v>
      </c>
      <c r="EL38" s="73">
        <f t="shared" si="10"/>
        <v>4.45614035087719</v>
      </c>
      <c r="EM38" s="54">
        <v>210</v>
      </c>
      <c r="EN38" s="5">
        <v>940</v>
      </c>
      <c r="EO38" s="73">
        <f t="shared" si="11"/>
        <v>4.47619047619048</v>
      </c>
      <c r="EP38" s="54">
        <v>246</v>
      </c>
      <c r="EQ38" s="7">
        <v>1056</v>
      </c>
      <c r="ER38" s="73">
        <f>+EQ38/EP38</f>
        <v>4.29268292682927</v>
      </c>
      <c r="ET38" s="5">
        <v>244</v>
      </c>
      <c r="EU38" s="5">
        <v>1124</v>
      </c>
      <c r="EV38" s="73">
        <f t="shared" si="13"/>
        <v>4.60655737704918</v>
      </c>
      <c r="EW38" s="54">
        <v>259</v>
      </c>
      <c r="EX38" s="7">
        <v>1015</v>
      </c>
      <c r="EY38" s="73">
        <f>+EX38/EW38</f>
        <v>3.91891891891892</v>
      </c>
      <c r="EZ38" s="40">
        <v>174</v>
      </c>
      <c r="FA38" s="40">
        <v>704</v>
      </c>
      <c r="FB38" s="51">
        <f>+FA38/EZ38</f>
        <v>4.04597701149425</v>
      </c>
      <c r="FC38" s="78">
        <v>20</v>
      </c>
      <c r="FD38" s="40">
        <v>84</v>
      </c>
      <c r="FE38" s="73">
        <f t="shared" ref="FE38:FE43" si="83">FD38/FC38</f>
        <v>4.2</v>
      </c>
      <c r="FF38" s="40">
        <v>0.001</v>
      </c>
      <c r="FG38" s="40">
        <v>0</v>
      </c>
      <c r="FH38" s="73">
        <f t="shared" si="30"/>
        <v>0</v>
      </c>
      <c r="FI38" s="78">
        <v>7</v>
      </c>
      <c r="FJ38" s="40">
        <v>30</v>
      </c>
      <c r="FK38" s="73">
        <f t="shared" si="31"/>
        <v>4.28571428571429</v>
      </c>
      <c r="FL38" s="78">
        <v>192</v>
      </c>
      <c r="FM38" s="40">
        <v>890</v>
      </c>
      <c r="FN38" s="73">
        <f t="shared" si="35"/>
        <v>4.63541666666667</v>
      </c>
      <c r="FO38" s="78">
        <v>173</v>
      </c>
      <c r="FP38" s="40">
        <v>850</v>
      </c>
      <c r="FQ38" s="73">
        <f t="shared" ref="FQ38:FQ49" si="84">+FP38/FO38</f>
        <v>4.91329479768786</v>
      </c>
    </row>
    <row r="39" spans="3:173">
      <c r="C39" s="4" t="s">
        <v>174</v>
      </c>
      <c r="D39" s="7" t="s">
        <v>104</v>
      </c>
      <c r="E39" s="12">
        <v>10</v>
      </c>
      <c r="F39" s="12" t="s">
        <v>7</v>
      </c>
      <c r="G39" s="12">
        <v>33</v>
      </c>
      <c r="H39" s="19">
        <f>+SUM(DU39,DX39,EA39,ED39,EG39,EJ39,EM39,EP39)</f>
        <v>1323</v>
      </c>
      <c r="I39" s="37">
        <f>+SUM(DV39,DY39,EB39,EE39,EH39,EK39,EN39,EQ39)</f>
        <v>5430</v>
      </c>
      <c r="J39" s="38">
        <f t="shared" si="18"/>
        <v>4.10430839002268</v>
      </c>
      <c r="K39" s="31">
        <f t="shared" si="70"/>
        <v>3728</v>
      </c>
      <c r="L39" s="32">
        <f t="shared" si="71"/>
        <v>15103</v>
      </c>
      <c r="M39" s="45">
        <f t="shared" si="19"/>
        <v>4.0512339055794</v>
      </c>
      <c r="N39" s="46">
        <f t="shared" si="72"/>
        <v>3523</v>
      </c>
      <c r="O39" s="47">
        <f t="shared" si="73"/>
        <v>15519</v>
      </c>
      <c r="P39" s="48">
        <f t="shared" si="56"/>
        <v>4.40505251206358</v>
      </c>
      <c r="Q39" s="31">
        <f t="shared" si="2"/>
        <v>3115</v>
      </c>
      <c r="R39" s="32">
        <f t="shared" si="3"/>
        <v>14959</v>
      </c>
      <c r="S39" s="48">
        <f t="shared" si="52"/>
        <v>4.80224719101124</v>
      </c>
      <c r="T39" s="55">
        <v>640</v>
      </c>
      <c r="U39" s="36">
        <v>2868</v>
      </c>
      <c r="V39" s="63">
        <f t="shared" si="57"/>
        <v>4.48125</v>
      </c>
      <c r="W39" s="55">
        <v>547</v>
      </c>
      <c r="X39" s="36">
        <v>2562</v>
      </c>
      <c r="Y39" s="63">
        <f t="shared" si="58"/>
        <v>4.68372943327239</v>
      </c>
      <c r="Z39" s="55">
        <v>449</v>
      </c>
      <c r="AA39" s="36">
        <v>2177</v>
      </c>
      <c r="AB39" s="63">
        <f t="shared" si="74"/>
        <v>4.84855233853007</v>
      </c>
      <c r="AC39" s="55">
        <v>130</v>
      </c>
      <c r="AD39" s="36">
        <v>691</v>
      </c>
      <c r="AE39" s="63">
        <f t="shared" si="75"/>
        <v>5.31538461538462</v>
      </c>
      <c r="AF39" s="55">
        <v>115</v>
      </c>
      <c r="AG39" s="36">
        <v>709</v>
      </c>
      <c r="AH39" s="63">
        <f t="shared" si="76"/>
        <v>6.16521739130435</v>
      </c>
      <c r="AI39" s="55">
        <v>214</v>
      </c>
      <c r="AJ39" s="36">
        <v>1254</v>
      </c>
      <c r="AK39" s="63">
        <f t="shared" si="77"/>
        <v>5.85981308411215</v>
      </c>
      <c r="AL39" s="55">
        <v>351</v>
      </c>
      <c r="AM39" s="36">
        <v>1773</v>
      </c>
      <c r="AN39" s="63">
        <f t="shared" si="78"/>
        <v>5.05128205128205</v>
      </c>
      <c r="AO39" s="36">
        <v>669</v>
      </c>
      <c r="AP39" s="36">
        <v>2925</v>
      </c>
      <c r="AQ39" s="63">
        <f t="shared" si="8"/>
        <v>4.37219730941704</v>
      </c>
      <c r="AR39" s="65"/>
      <c r="AS39" s="49"/>
      <c r="AT39" s="12">
        <v>33</v>
      </c>
      <c r="AU39" s="63">
        <v>4.80224719101124</v>
      </c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7">
        <v>1006</v>
      </c>
      <c r="CC39" s="7">
        <v>3836</v>
      </c>
      <c r="CD39" s="67">
        <f t="shared" si="64"/>
        <v>3.81312127236581</v>
      </c>
      <c r="CE39" s="68">
        <v>495</v>
      </c>
      <c r="CF39" s="7">
        <v>2091</v>
      </c>
      <c r="CG39" s="67">
        <f t="shared" si="65"/>
        <v>4.22424242424242</v>
      </c>
      <c r="CH39" s="68">
        <v>392</v>
      </c>
      <c r="CI39" s="7">
        <v>1872</v>
      </c>
      <c r="CJ39" s="67">
        <f t="shared" si="66"/>
        <v>4.77551020408163</v>
      </c>
      <c r="CK39" s="68">
        <v>181</v>
      </c>
      <c r="CL39" s="7">
        <v>876</v>
      </c>
      <c r="CM39" s="67">
        <f>+CL39/CK39</f>
        <v>4.83977900552486</v>
      </c>
      <c r="CN39" s="68">
        <v>148</v>
      </c>
      <c r="CO39" s="7">
        <v>810</v>
      </c>
      <c r="CP39" s="67">
        <f>+CO39/CN39</f>
        <v>5.47297297297297</v>
      </c>
      <c r="CQ39" s="68">
        <v>179</v>
      </c>
      <c r="CR39" s="7">
        <v>975</v>
      </c>
      <c r="CS39" s="67">
        <f t="shared" si="67"/>
        <v>5.44692737430168</v>
      </c>
      <c r="CT39" s="68">
        <v>500</v>
      </c>
      <c r="CU39" s="7">
        <v>2233</v>
      </c>
      <c r="CV39" s="67">
        <f t="shared" si="68"/>
        <v>4.466</v>
      </c>
      <c r="CW39" s="68">
        <v>622</v>
      </c>
      <c r="CX39" s="7">
        <v>2826</v>
      </c>
      <c r="CY39" s="67">
        <f t="shared" si="79"/>
        <v>4.54340836012862</v>
      </c>
      <c r="CZ39" s="76">
        <f t="shared" si="80"/>
        <v>3523</v>
      </c>
      <c r="DA39" s="32">
        <f t="shared" si="81"/>
        <v>15519</v>
      </c>
      <c r="DB39" s="77">
        <f t="shared" si="82"/>
        <v>4.40505251206358</v>
      </c>
      <c r="DC39" s="49"/>
      <c r="DU39" s="5"/>
      <c r="DV39" s="13"/>
      <c r="DW39" s="51"/>
      <c r="DX39" s="78"/>
      <c r="DY39" s="40"/>
      <c r="DZ39" s="73"/>
      <c r="EA39" s="86"/>
      <c r="EB39" s="86"/>
      <c r="EC39" s="89"/>
      <c r="ED39" s="78"/>
      <c r="EE39" s="40"/>
      <c r="EF39" s="73"/>
      <c r="EG39" s="54"/>
      <c r="EH39" s="40"/>
      <c r="EI39" s="51"/>
      <c r="EJ39" s="78">
        <v>135</v>
      </c>
      <c r="EK39" s="40">
        <v>669</v>
      </c>
      <c r="EL39" s="73">
        <f t="shared" si="10"/>
        <v>4.95555555555556</v>
      </c>
      <c r="EM39" s="54">
        <v>431</v>
      </c>
      <c r="EN39" s="5">
        <v>1843</v>
      </c>
      <c r="EO39" s="73">
        <f t="shared" si="11"/>
        <v>4.27610208816705</v>
      </c>
      <c r="EP39" s="54">
        <v>757</v>
      </c>
      <c r="EQ39" s="5">
        <v>2918</v>
      </c>
      <c r="ER39" s="73">
        <f>+EQ39/EP39</f>
        <v>3.85468956406869</v>
      </c>
      <c r="ET39" s="5">
        <v>607</v>
      </c>
      <c r="EU39" s="5">
        <v>2537</v>
      </c>
      <c r="EV39" s="73">
        <f t="shared" si="13"/>
        <v>4.17957166392092</v>
      </c>
      <c r="EW39" s="54">
        <v>950</v>
      </c>
      <c r="EX39" s="7">
        <v>3094</v>
      </c>
      <c r="EY39" s="73">
        <f>+EX39/EW39</f>
        <v>3.25684210526316</v>
      </c>
      <c r="EZ39" s="40">
        <v>648</v>
      </c>
      <c r="FA39" s="40">
        <v>2562</v>
      </c>
      <c r="FB39" s="51">
        <f>+FA39/EZ39</f>
        <v>3.9537037037037</v>
      </c>
      <c r="FC39" s="78">
        <v>122</v>
      </c>
      <c r="FD39" s="40">
        <v>628</v>
      </c>
      <c r="FE39" s="73">
        <f t="shared" si="83"/>
        <v>5.14754098360656</v>
      </c>
      <c r="FF39" s="40">
        <v>73</v>
      </c>
      <c r="FG39" s="40">
        <v>354</v>
      </c>
      <c r="FH39" s="73">
        <f t="shared" si="30"/>
        <v>4.84931506849315</v>
      </c>
      <c r="FI39" s="78">
        <v>161</v>
      </c>
      <c r="FJ39" s="40">
        <v>802</v>
      </c>
      <c r="FK39" s="73">
        <f t="shared" si="31"/>
        <v>4.98136645962733</v>
      </c>
      <c r="FL39" s="78">
        <v>500</v>
      </c>
      <c r="FM39" s="40">
        <v>2215</v>
      </c>
      <c r="FN39" s="73">
        <f t="shared" si="35"/>
        <v>4.43</v>
      </c>
      <c r="FO39" s="78">
        <v>667</v>
      </c>
      <c r="FP39" s="40">
        <v>2911</v>
      </c>
      <c r="FQ39" s="73">
        <f t="shared" si="84"/>
        <v>4.36431784107946</v>
      </c>
    </row>
    <row r="40" spans="3:173">
      <c r="C40" s="4" t="s">
        <v>175</v>
      </c>
      <c r="D40" s="7" t="s">
        <v>176</v>
      </c>
      <c r="E40" s="12">
        <v>7</v>
      </c>
      <c r="F40" s="12" t="s">
        <v>10</v>
      </c>
      <c r="G40" s="12">
        <v>37</v>
      </c>
      <c r="H40" s="19"/>
      <c r="I40" s="37"/>
      <c r="J40" s="38"/>
      <c r="K40" s="31">
        <f t="shared" si="70"/>
        <v>3129.001</v>
      </c>
      <c r="L40" s="32">
        <f t="shared" si="71"/>
        <v>11217</v>
      </c>
      <c r="M40" s="45">
        <f t="shared" si="19"/>
        <v>3.58485024453492</v>
      </c>
      <c r="N40" s="46">
        <f t="shared" si="72"/>
        <v>2785</v>
      </c>
      <c r="O40" s="47">
        <f t="shared" si="73"/>
        <v>10612</v>
      </c>
      <c r="P40" s="48">
        <f t="shared" si="56"/>
        <v>3.81041292639138</v>
      </c>
      <c r="Q40" s="31">
        <f t="shared" si="2"/>
        <v>1756</v>
      </c>
      <c r="R40" s="32">
        <f t="shared" si="3"/>
        <v>6917</v>
      </c>
      <c r="S40" s="48">
        <f t="shared" si="52"/>
        <v>3.93906605922551</v>
      </c>
      <c r="T40" s="55">
        <v>574</v>
      </c>
      <c r="U40" s="36">
        <v>2173</v>
      </c>
      <c r="V40" s="63">
        <f t="shared" si="57"/>
        <v>3.78571428571429</v>
      </c>
      <c r="W40" s="55">
        <v>535</v>
      </c>
      <c r="X40" s="36">
        <v>2165</v>
      </c>
      <c r="Y40" s="63">
        <f t="shared" si="58"/>
        <v>4.04672897196262</v>
      </c>
      <c r="Z40" s="55">
        <v>530</v>
      </c>
      <c r="AA40" s="36">
        <v>2084</v>
      </c>
      <c r="AB40" s="63">
        <f t="shared" si="74"/>
        <v>3.93207547169811</v>
      </c>
      <c r="AC40" s="55">
        <v>117</v>
      </c>
      <c r="AD40" s="36">
        <v>495</v>
      </c>
      <c r="AE40" s="63">
        <f t="shared" si="75"/>
        <v>4.23076923076923</v>
      </c>
      <c r="AF40" s="55"/>
      <c r="AG40" s="36"/>
      <c r="AH40" s="63" t="e">
        <f t="shared" si="76"/>
        <v>#DIV/0!</v>
      </c>
      <c r="AI40" s="55"/>
      <c r="AJ40" s="36"/>
      <c r="AK40" s="63" t="e">
        <f t="shared" si="77"/>
        <v>#DIV/0!</v>
      </c>
      <c r="AL40" s="55"/>
      <c r="AM40" s="36"/>
      <c r="AN40" s="63" t="e">
        <f t="shared" si="78"/>
        <v>#DIV/0!</v>
      </c>
      <c r="AO40" s="36"/>
      <c r="AP40" s="36"/>
      <c r="AQ40" s="63" t="e">
        <f t="shared" si="8"/>
        <v>#DIV/0!</v>
      </c>
      <c r="AR40" s="65"/>
      <c r="AS40" s="49"/>
      <c r="AT40" s="12"/>
      <c r="AU40" s="63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7">
        <v>682</v>
      </c>
      <c r="CC40" s="7">
        <v>2378</v>
      </c>
      <c r="CD40" s="67">
        <f t="shared" si="64"/>
        <v>3.48680351906158</v>
      </c>
      <c r="CE40" s="68">
        <v>438</v>
      </c>
      <c r="CF40" s="7">
        <v>1669</v>
      </c>
      <c r="CG40" s="67">
        <f t="shared" si="65"/>
        <v>3.81050228310502</v>
      </c>
      <c r="CH40" s="68">
        <v>371</v>
      </c>
      <c r="CI40" s="7">
        <v>1611</v>
      </c>
      <c r="CJ40" s="67">
        <f t="shared" si="66"/>
        <v>4.34231805929919</v>
      </c>
      <c r="CK40" s="68">
        <v>0</v>
      </c>
      <c r="CL40" s="7">
        <v>0</v>
      </c>
      <c r="CM40" s="67" t="s">
        <v>163</v>
      </c>
      <c r="CN40" s="68">
        <v>0</v>
      </c>
      <c r="CO40" s="7">
        <v>0</v>
      </c>
      <c r="CP40" s="67">
        <v>4</v>
      </c>
      <c r="CQ40" s="68">
        <v>257</v>
      </c>
      <c r="CR40" s="7">
        <v>1061</v>
      </c>
      <c r="CS40" s="67">
        <f t="shared" si="67"/>
        <v>4.1284046692607</v>
      </c>
      <c r="CT40" s="68">
        <v>483</v>
      </c>
      <c r="CU40" s="7">
        <v>1843</v>
      </c>
      <c r="CV40" s="67">
        <f t="shared" si="68"/>
        <v>3.81573498964803</v>
      </c>
      <c r="CW40" s="68">
        <v>554</v>
      </c>
      <c r="CX40" s="7">
        <v>2050</v>
      </c>
      <c r="CY40" s="67">
        <f t="shared" si="79"/>
        <v>3.70036101083032</v>
      </c>
      <c r="CZ40" s="76">
        <f t="shared" si="80"/>
        <v>2785</v>
      </c>
      <c r="DA40" s="32">
        <f t="shared" si="81"/>
        <v>10612</v>
      </c>
      <c r="DB40" s="77">
        <f t="shared" si="82"/>
        <v>3.81041292639138</v>
      </c>
      <c r="DC40" s="49"/>
      <c r="DU40" s="5"/>
      <c r="DV40" s="13"/>
      <c r="DW40" s="51"/>
      <c r="DX40" s="78"/>
      <c r="DY40" s="40"/>
      <c r="DZ40" s="73"/>
      <c r="EA40" s="86"/>
      <c r="EB40" s="86"/>
      <c r="EC40" s="89"/>
      <c r="ED40" s="78"/>
      <c r="EE40" s="40"/>
      <c r="EF40" s="73"/>
      <c r="EG40" s="54"/>
      <c r="EH40" s="40"/>
      <c r="EI40" s="51"/>
      <c r="EJ40" s="78"/>
      <c r="EK40" s="40"/>
      <c r="EL40" s="73"/>
      <c r="EM40" s="54"/>
      <c r="EN40" s="5"/>
      <c r="EO40" s="73"/>
      <c r="EP40" s="54"/>
      <c r="EQ40" s="5"/>
      <c r="ER40" s="73"/>
      <c r="ET40" s="7">
        <v>617</v>
      </c>
      <c r="EU40" s="7">
        <v>2278</v>
      </c>
      <c r="EV40" s="73">
        <f t="shared" si="13"/>
        <v>3.69205834683955</v>
      </c>
      <c r="EW40" s="54">
        <v>809</v>
      </c>
      <c r="EX40" s="7">
        <v>2373</v>
      </c>
      <c r="EY40" s="73">
        <f>+EX40/EW40</f>
        <v>2.93325092707046</v>
      </c>
      <c r="EZ40" s="40">
        <v>625</v>
      </c>
      <c r="FA40" s="40">
        <v>2190</v>
      </c>
      <c r="FB40" s="51">
        <f>+FA40/EZ40</f>
        <v>3.504</v>
      </c>
      <c r="FC40" s="78">
        <v>61</v>
      </c>
      <c r="FD40" s="40">
        <v>246</v>
      </c>
      <c r="FE40" s="73">
        <f t="shared" si="83"/>
        <v>4.0327868852459</v>
      </c>
      <c r="FF40" s="40">
        <v>0.001</v>
      </c>
      <c r="FG40" s="40">
        <v>0</v>
      </c>
      <c r="FH40" s="73">
        <f t="shared" si="30"/>
        <v>0</v>
      </c>
      <c r="FI40" s="78">
        <v>121</v>
      </c>
      <c r="FJ40" s="40">
        <v>533</v>
      </c>
      <c r="FK40" s="73">
        <f t="shared" si="31"/>
        <v>4.40495867768595</v>
      </c>
      <c r="FL40" s="78">
        <v>384</v>
      </c>
      <c r="FM40" s="40">
        <v>1611</v>
      </c>
      <c r="FN40" s="73">
        <f t="shared" si="35"/>
        <v>4.1953125</v>
      </c>
      <c r="FO40" s="78">
        <v>512</v>
      </c>
      <c r="FP40" s="40">
        <v>1986</v>
      </c>
      <c r="FQ40" s="73">
        <f t="shared" si="84"/>
        <v>3.87890625</v>
      </c>
    </row>
    <row r="41" spans="3:173">
      <c r="C41" s="4" t="s">
        <v>177</v>
      </c>
      <c r="D41" s="7" t="s">
        <v>178</v>
      </c>
      <c r="E41" s="12">
        <v>12</v>
      </c>
      <c r="F41" s="12" t="s">
        <v>10</v>
      </c>
      <c r="G41" s="12">
        <v>34</v>
      </c>
      <c r="H41" s="19"/>
      <c r="I41" s="37"/>
      <c r="J41" s="38"/>
      <c r="K41" s="39">
        <f t="shared" si="70"/>
        <v>1675</v>
      </c>
      <c r="L41" s="40">
        <f t="shared" si="71"/>
        <v>8057</v>
      </c>
      <c r="M41" s="51">
        <f t="shared" si="19"/>
        <v>4.81014925373134</v>
      </c>
      <c r="N41" s="46">
        <f t="shared" si="72"/>
        <v>2628</v>
      </c>
      <c r="O41" s="47">
        <f t="shared" si="73"/>
        <v>12315</v>
      </c>
      <c r="P41" s="48">
        <f t="shared" si="56"/>
        <v>4.68607305936073</v>
      </c>
      <c r="Q41" s="31">
        <f t="shared" si="2"/>
        <v>2257</v>
      </c>
      <c r="R41" s="32">
        <f t="shared" si="3"/>
        <v>11100</v>
      </c>
      <c r="S41" s="48">
        <f t="shared" si="52"/>
        <v>4.91803278688525</v>
      </c>
      <c r="T41" s="55">
        <v>500</v>
      </c>
      <c r="U41" s="36">
        <v>2427</v>
      </c>
      <c r="V41" s="63">
        <f t="shared" si="57"/>
        <v>4.854</v>
      </c>
      <c r="W41" s="55">
        <v>366</v>
      </c>
      <c r="X41" s="36">
        <v>1932</v>
      </c>
      <c r="Y41" s="63">
        <f t="shared" si="58"/>
        <v>5.27868852459016</v>
      </c>
      <c r="Z41" s="55">
        <v>263</v>
      </c>
      <c r="AA41" s="36">
        <v>1437</v>
      </c>
      <c r="AB41" s="63">
        <f t="shared" si="74"/>
        <v>5.4638783269962</v>
      </c>
      <c r="AC41" s="55">
        <v>52</v>
      </c>
      <c r="AD41" s="36">
        <v>251</v>
      </c>
      <c r="AE41" s="63">
        <f t="shared" ref="AE41:AE43" si="85">AD41/AC41</f>
        <v>4.82692307692308</v>
      </c>
      <c r="AF41" s="55">
        <v>138</v>
      </c>
      <c r="AG41" s="36">
        <v>220</v>
      </c>
      <c r="AH41" s="63">
        <f t="shared" ref="AH41:AH43" si="86">AG41/AF41</f>
        <v>1.59420289855072</v>
      </c>
      <c r="AI41" s="55">
        <v>166</v>
      </c>
      <c r="AJ41" s="36">
        <v>956</v>
      </c>
      <c r="AK41" s="63">
        <f t="shared" ref="AK41:AK43" si="87">AJ41/AI41</f>
        <v>5.75903614457831</v>
      </c>
      <c r="AL41" s="55">
        <v>268</v>
      </c>
      <c r="AM41" s="36">
        <v>1460</v>
      </c>
      <c r="AN41" s="63">
        <f t="shared" ref="AN41:AN43" si="88">AM41/AL41</f>
        <v>5.44776119402985</v>
      </c>
      <c r="AO41" s="36">
        <v>504</v>
      </c>
      <c r="AP41" s="36">
        <v>2417</v>
      </c>
      <c r="AQ41" s="63">
        <f t="shared" si="8"/>
        <v>4.79563492063492</v>
      </c>
      <c r="AR41" s="65"/>
      <c r="AS41" s="49"/>
      <c r="AT41" s="12">
        <v>34</v>
      </c>
      <c r="AU41" s="63">
        <v>4.91803278688525</v>
      </c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7">
        <v>681</v>
      </c>
      <c r="CC41" s="7">
        <v>2872</v>
      </c>
      <c r="CD41" s="67">
        <f t="shared" si="64"/>
        <v>4.21732745961821</v>
      </c>
      <c r="CE41" s="68">
        <v>358</v>
      </c>
      <c r="CF41" s="7">
        <v>1742</v>
      </c>
      <c r="CG41" s="67">
        <f t="shared" si="65"/>
        <v>4.8659217877095</v>
      </c>
      <c r="CH41" s="68">
        <v>273</v>
      </c>
      <c r="CI41" s="7">
        <v>1461</v>
      </c>
      <c r="CJ41" s="67">
        <f t="shared" si="66"/>
        <v>5.35164835164835</v>
      </c>
      <c r="CK41" s="68">
        <v>101</v>
      </c>
      <c r="CL41" s="7">
        <v>530</v>
      </c>
      <c r="CM41" s="67">
        <f t="shared" ref="CM41:CM46" si="89">+CL41/CK41</f>
        <v>5.24752475247525</v>
      </c>
      <c r="CN41" s="68">
        <v>192</v>
      </c>
      <c r="CO41" s="7">
        <v>486</v>
      </c>
      <c r="CP41" s="67">
        <f>+CO41/CN41</f>
        <v>2.53125</v>
      </c>
      <c r="CQ41" s="68">
        <v>143</v>
      </c>
      <c r="CR41" s="7">
        <v>787</v>
      </c>
      <c r="CS41" s="67">
        <f t="shared" si="67"/>
        <v>5.5034965034965</v>
      </c>
      <c r="CT41" s="68">
        <v>395</v>
      </c>
      <c r="CU41" s="7">
        <v>2016</v>
      </c>
      <c r="CV41" s="67">
        <f t="shared" si="68"/>
        <v>5.10379746835443</v>
      </c>
      <c r="CW41" s="68">
        <v>485</v>
      </c>
      <c r="CX41" s="7">
        <v>2421</v>
      </c>
      <c r="CY41" s="67">
        <f t="shared" si="79"/>
        <v>4.99175257731959</v>
      </c>
      <c r="CZ41" s="76">
        <f t="shared" si="80"/>
        <v>2628</v>
      </c>
      <c r="DA41" s="32">
        <f t="shared" si="81"/>
        <v>12315</v>
      </c>
      <c r="DB41" s="77">
        <f t="shared" si="82"/>
        <v>4.68607305936073</v>
      </c>
      <c r="DC41" s="49"/>
      <c r="DU41" s="5"/>
      <c r="DV41" s="13"/>
      <c r="DW41" s="51"/>
      <c r="DX41" s="78"/>
      <c r="DY41" s="40"/>
      <c r="DZ41" s="73"/>
      <c r="EA41" s="86"/>
      <c r="EB41" s="86"/>
      <c r="EC41" s="89"/>
      <c r="ED41" s="78"/>
      <c r="EE41" s="40"/>
      <c r="EF41" s="73"/>
      <c r="EG41" s="54"/>
      <c r="EH41" s="40"/>
      <c r="EI41" s="51"/>
      <c r="EJ41" s="78"/>
      <c r="EK41" s="40"/>
      <c r="EL41" s="73"/>
      <c r="EM41" s="54"/>
      <c r="EN41" s="5"/>
      <c r="EO41" s="73"/>
      <c r="EP41" s="54"/>
      <c r="EQ41" s="5"/>
      <c r="ER41" s="73"/>
      <c r="ET41" s="7"/>
      <c r="EU41" s="7"/>
      <c r="EV41" s="73"/>
      <c r="EW41" s="54"/>
      <c r="EX41" s="7"/>
      <c r="EY41" s="73"/>
      <c r="EZ41" s="40">
        <v>515</v>
      </c>
      <c r="FA41" s="40">
        <v>2521</v>
      </c>
      <c r="FB41" s="51">
        <f>+FA41/EZ41</f>
        <v>4.89514563106796</v>
      </c>
      <c r="FC41" s="78">
        <v>84</v>
      </c>
      <c r="FD41" s="40">
        <v>479</v>
      </c>
      <c r="FE41" s="73">
        <f t="shared" si="83"/>
        <v>5.70238095238095</v>
      </c>
      <c r="FF41" s="40">
        <v>121</v>
      </c>
      <c r="FG41" s="40">
        <v>125</v>
      </c>
      <c r="FH41" s="73">
        <f t="shared" si="30"/>
        <v>1.03305785123967</v>
      </c>
      <c r="FI41" s="78">
        <v>121</v>
      </c>
      <c r="FJ41" s="40">
        <v>701</v>
      </c>
      <c r="FK41" s="73">
        <f t="shared" si="31"/>
        <v>5.79338842975207</v>
      </c>
      <c r="FL41" s="78">
        <v>368</v>
      </c>
      <c r="FM41" s="40">
        <v>1890</v>
      </c>
      <c r="FN41" s="73">
        <f t="shared" si="35"/>
        <v>5.13586956521739</v>
      </c>
      <c r="FO41" s="78">
        <v>466</v>
      </c>
      <c r="FP41" s="40">
        <v>2341</v>
      </c>
      <c r="FQ41" s="73">
        <f t="shared" si="84"/>
        <v>5.02360515021459</v>
      </c>
    </row>
    <row r="42" spans="3:173">
      <c r="C42" s="4" t="s">
        <v>114</v>
      </c>
      <c r="D42" s="7" t="s">
        <v>59</v>
      </c>
      <c r="E42" s="12">
        <v>7.5</v>
      </c>
      <c r="F42" s="12" t="s">
        <v>10</v>
      </c>
      <c r="G42" s="12">
        <v>29</v>
      </c>
      <c r="H42" s="19"/>
      <c r="I42" s="37"/>
      <c r="J42" s="38"/>
      <c r="K42" s="39">
        <f t="shared" si="70"/>
        <v>763.001</v>
      </c>
      <c r="L42" s="40">
        <f t="shared" si="71"/>
        <v>3150</v>
      </c>
      <c r="M42" s="51">
        <f t="shared" si="19"/>
        <v>4.12843495617961</v>
      </c>
      <c r="N42" s="46">
        <f t="shared" si="72"/>
        <v>1573</v>
      </c>
      <c r="O42" s="47">
        <f t="shared" si="73"/>
        <v>6277</v>
      </c>
      <c r="P42" s="48">
        <f t="shared" si="56"/>
        <v>3.99046408137317</v>
      </c>
      <c r="Q42" s="31">
        <f t="shared" si="2"/>
        <v>1092</v>
      </c>
      <c r="R42" s="32">
        <f t="shared" si="3"/>
        <v>4262</v>
      </c>
      <c r="S42" s="48">
        <f t="shared" si="52"/>
        <v>3.9029304029304</v>
      </c>
      <c r="T42" s="55">
        <v>291</v>
      </c>
      <c r="U42" s="36">
        <v>1202</v>
      </c>
      <c r="V42" s="63">
        <f t="shared" si="57"/>
        <v>4.13058419243986</v>
      </c>
      <c r="W42" s="55">
        <v>262</v>
      </c>
      <c r="X42" s="36">
        <v>1066</v>
      </c>
      <c r="Y42" s="63">
        <f t="shared" si="58"/>
        <v>4.06870229007634</v>
      </c>
      <c r="Z42" s="55">
        <v>212</v>
      </c>
      <c r="AA42" s="36">
        <v>869</v>
      </c>
      <c r="AB42" s="63">
        <f t="shared" si="74"/>
        <v>4.09905660377358</v>
      </c>
      <c r="AC42" s="55">
        <v>56</v>
      </c>
      <c r="AD42" s="36">
        <v>202</v>
      </c>
      <c r="AE42" s="63">
        <f t="shared" si="85"/>
        <v>3.60714285714286</v>
      </c>
      <c r="AF42" s="55">
        <v>12</v>
      </c>
      <c r="AG42" s="36">
        <v>0</v>
      </c>
      <c r="AH42" s="63">
        <f t="shared" si="86"/>
        <v>0</v>
      </c>
      <c r="AI42" s="55">
        <v>82</v>
      </c>
      <c r="AJ42" s="36">
        <v>330</v>
      </c>
      <c r="AK42" s="63">
        <f t="shared" si="87"/>
        <v>4.02439024390244</v>
      </c>
      <c r="AL42" s="55">
        <v>177</v>
      </c>
      <c r="AM42" s="36">
        <v>593</v>
      </c>
      <c r="AN42" s="63">
        <f t="shared" si="88"/>
        <v>3.35028248587571</v>
      </c>
      <c r="AO42" s="36"/>
      <c r="AP42" s="36"/>
      <c r="AQ42" s="63" t="s">
        <v>163</v>
      </c>
      <c r="AR42" s="65"/>
      <c r="AS42" s="49"/>
      <c r="AT42" s="12"/>
      <c r="AU42" s="63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7">
        <v>412</v>
      </c>
      <c r="CC42" s="7">
        <v>1538</v>
      </c>
      <c r="CD42" s="67">
        <f t="shared" si="64"/>
        <v>3.73300970873786</v>
      </c>
      <c r="CE42" s="68">
        <v>234</v>
      </c>
      <c r="CF42" s="7">
        <v>945</v>
      </c>
      <c r="CG42" s="67">
        <f t="shared" si="65"/>
        <v>4.03846153846154</v>
      </c>
      <c r="CH42" s="68">
        <v>199</v>
      </c>
      <c r="CI42" s="7">
        <v>851</v>
      </c>
      <c r="CJ42" s="67">
        <f t="shared" si="66"/>
        <v>4.27638190954774</v>
      </c>
      <c r="CK42" s="68">
        <v>66</v>
      </c>
      <c r="CL42" s="7">
        <v>245</v>
      </c>
      <c r="CM42" s="67">
        <f t="shared" si="89"/>
        <v>3.71212121212121</v>
      </c>
      <c r="CN42" s="68">
        <v>0</v>
      </c>
      <c r="CO42" s="7">
        <v>0</v>
      </c>
      <c r="CP42" s="67"/>
      <c r="CQ42" s="68">
        <v>88</v>
      </c>
      <c r="CR42" s="7">
        <v>373</v>
      </c>
      <c r="CS42" s="67">
        <f t="shared" si="67"/>
        <v>4.23863636363636</v>
      </c>
      <c r="CT42" s="68">
        <v>262</v>
      </c>
      <c r="CU42" s="7">
        <v>1053</v>
      </c>
      <c r="CV42" s="67">
        <f t="shared" si="68"/>
        <v>4.01908396946565</v>
      </c>
      <c r="CW42" s="68">
        <v>312</v>
      </c>
      <c r="CX42" s="7">
        <v>1272</v>
      </c>
      <c r="CY42" s="67">
        <f t="shared" si="79"/>
        <v>4.07692307692308</v>
      </c>
      <c r="CZ42" s="76">
        <f t="shared" si="80"/>
        <v>1573</v>
      </c>
      <c r="DA42" s="32">
        <f t="shared" si="81"/>
        <v>6277</v>
      </c>
      <c r="DB42" s="77">
        <f t="shared" si="82"/>
        <v>3.99046408137317</v>
      </c>
      <c r="DC42" s="49"/>
      <c r="DU42" s="5"/>
      <c r="DV42" s="13"/>
      <c r="DW42" s="51"/>
      <c r="DX42" s="78"/>
      <c r="DY42" s="40"/>
      <c r="DZ42" s="73"/>
      <c r="EA42" s="86"/>
      <c r="EB42" s="86"/>
      <c r="EC42" s="89"/>
      <c r="ED42" s="78"/>
      <c r="EE42" s="40"/>
      <c r="EF42" s="73"/>
      <c r="EG42" s="54"/>
      <c r="EH42" s="40"/>
      <c r="EI42" s="51"/>
      <c r="EJ42" s="78"/>
      <c r="EK42" s="40"/>
      <c r="EL42" s="73"/>
      <c r="EM42" s="54"/>
      <c r="EN42" s="5"/>
      <c r="EO42" s="73"/>
      <c r="EP42" s="54"/>
      <c r="EQ42" s="5"/>
      <c r="ER42" s="73"/>
      <c r="ET42" s="7"/>
      <c r="EU42" s="7"/>
      <c r="EV42" s="73"/>
      <c r="EW42" s="54"/>
      <c r="EX42" s="7"/>
      <c r="EY42" s="73"/>
      <c r="EZ42" s="40">
        <v>81</v>
      </c>
      <c r="FA42" s="40">
        <v>334</v>
      </c>
      <c r="FB42" s="51">
        <f>+FA42/EZ42</f>
        <v>4.12345679012346</v>
      </c>
      <c r="FC42" s="78">
        <v>60</v>
      </c>
      <c r="FD42" s="40">
        <v>246</v>
      </c>
      <c r="FE42" s="73">
        <f t="shared" si="83"/>
        <v>4.1</v>
      </c>
      <c r="FF42" s="40">
        <v>0.001</v>
      </c>
      <c r="FG42" s="40">
        <v>0</v>
      </c>
      <c r="FH42" s="73">
        <f t="shared" si="30"/>
        <v>0</v>
      </c>
      <c r="FI42" s="78">
        <v>75</v>
      </c>
      <c r="FJ42" s="40">
        <v>298</v>
      </c>
      <c r="FK42" s="73">
        <f t="shared" si="31"/>
        <v>3.97333333333333</v>
      </c>
      <c r="FL42" s="55">
        <v>261</v>
      </c>
      <c r="FM42" s="36">
        <v>1081</v>
      </c>
      <c r="FN42" s="73">
        <f t="shared" si="35"/>
        <v>4.14176245210728</v>
      </c>
      <c r="FO42" s="55">
        <v>286</v>
      </c>
      <c r="FP42" s="36">
        <v>1191</v>
      </c>
      <c r="FQ42" s="73">
        <f t="shared" si="84"/>
        <v>4.16433566433566</v>
      </c>
    </row>
    <row r="43" spans="3:173">
      <c r="C43" s="4" t="s">
        <v>179</v>
      </c>
      <c r="D43" s="7" t="s">
        <v>79</v>
      </c>
      <c r="E43" s="12">
        <v>11</v>
      </c>
      <c r="F43" s="12" t="s">
        <v>7</v>
      </c>
      <c r="G43" s="12">
        <v>28</v>
      </c>
      <c r="H43" s="19"/>
      <c r="I43" s="37"/>
      <c r="J43" s="38"/>
      <c r="K43" s="39">
        <f t="shared" si="70"/>
        <v>794</v>
      </c>
      <c r="L43" s="40">
        <f t="shared" si="71"/>
        <v>3412</v>
      </c>
      <c r="M43" s="51">
        <f t="shared" si="19"/>
        <v>4.29722921914358</v>
      </c>
      <c r="N43" s="46">
        <f t="shared" si="72"/>
        <v>1941</v>
      </c>
      <c r="O43" s="47">
        <f t="shared" si="73"/>
        <v>8122</v>
      </c>
      <c r="P43" s="48">
        <f t="shared" si="56"/>
        <v>4.18444100978877</v>
      </c>
      <c r="Q43" s="31">
        <f t="shared" si="2"/>
        <v>1754</v>
      </c>
      <c r="R43" s="32">
        <f t="shared" si="3"/>
        <v>7681</v>
      </c>
      <c r="S43" s="48">
        <f t="shared" si="52"/>
        <v>4.37913340935006</v>
      </c>
      <c r="T43" s="55">
        <v>334</v>
      </c>
      <c r="U43" s="36">
        <v>1384</v>
      </c>
      <c r="V43" s="63">
        <f t="shared" si="57"/>
        <v>4.1437125748503</v>
      </c>
      <c r="W43" s="55">
        <v>267</v>
      </c>
      <c r="X43" s="36">
        <v>1179</v>
      </c>
      <c r="Y43" s="63">
        <f t="shared" si="58"/>
        <v>4.41573033707865</v>
      </c>
      <c r="Z43" s="55">
        <v>267</v>
      </c>
      <c r="AA43" s="36">
        <v>1179</v>
      </c>
      <c r="AB43" s="63">
        <f t="shared" si="74"/>
        <v>4.41573033707865</v>
      </c>
      <c r="AC43" s="55">
        <v>40</v>
      </c>
      <c r="AD43" s="36">
        <v>165</v>
      </c>
      <c r="AE43" s="63">
        <f t="shared" si="85"/>
        <v>4.125</v>
      </c>
      <c r="AF43" s="55">
        <v>73</v>
      </c>
      <c r="AG43" s="36">
        <v>279</v>
      </c>
      <c r="AH43" s="63">
        <f t="shared" si="86"/>
        <v>3.82191780821918</v>
      </c>
      <c r="AI43" s="55">
        <v>145</v>
      </c>
      <c r="AJ43" s="36">
        <v>758</v>
      </c>
      <c r="AK43" s="63">
        <f t="shared" si="87"/>
        <v>5.22758620689655</v>
      </c>
      <c r="AL43" s="55">
        <v>246</v>
      </c>
      <c r="AM43" s="36">
        <v>1115</v>
      </c>
      <c r="AN43" s="63">
        <f t="shared" si="88"/>
        <v>4.53252032520325</v>
      </c>
      <c r="AO43" s="36">
        <v>382</v>
      </c>
      <c r="AP43" s="36">
        <v>1622</v>
      </c>
      <c r="AQ43" s="63">
        <f t="shared" si="8"/>
        <v>4.24607329842932</v>
      </c>
      <c r="AR43" s="65"/>
      <c r="AS43" s="49"/>
      <c r="AT43" s="12">
        <v>28</v>
      </c>
      <c r="AU43" s="63">
        <v>4.37913340935006</v>
      </c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7">
        <v>481</v>
      </c>
      <c r="CC43" s="7">
        <v>1828</v>
      </c>
      <c r="CD43" s="67">
        <f t="shared" si="64"/>
        <v>3.8004158004158</v>
      </c>
      <c r="CE43" s="68">
        <v>267</v>
      </c>
      <c r="CF43" s="7">
        <v>1057</v>
      </c>
      <c r="CG43" s="67">
        <f t="shared" si="65"/>
        <v>3.95880149812734</v>
      </c>
      <c r="CH43" s="68">
        <v>225</v>
      </c>
      <c r="CI43" s="7">
        <v>1058</v>
      </c>
      <c r="CJ43" s="67">
        <f t="shared" si="66"/>
        <v>4.70222222222222</v>
      </c>
      <c r="CK43" s="68">
        <v>83</v>
      </c>
      <c r="CL43" s="7">
        <v>336</v>
      </c>
      <c r="CM43" s="67">
        <f t="shared" si="89"/>
        <v>4.04819277108434</v>
      </c>
      <c r="CN43" s="68">
        <v>58</v>
      </c>
      <c r="CO43" s="7">
        <v>256</v>
      </c>
      <c r="CP43" s="67">
        <f>+CO43/CN43</f>
        <v>4.41379310344828</v>
      </c>
      <c r="CQ43" s="68">
        <v>122</v>
      </c>
      <c r="CR43" s="7">
        <v>578</v>
      </c>
      <c r="CS43" s="67">
        <f t="shared" si="67"/>
        <v>4.73770491803279</v>
      </c>
      <c r="CT43" s="68">
        <v>374</v>
      </c>
      <c r="CU43" s="7">
        <v>1567</v>
      </c>
      <c r="CV43" s="67">
        <f t="shared" si="68"/>
        <v>4.18983957219251</v>
      </c>
      <c r="CW43" s="68">
        <v>331</v>
      </c>
      <c r="CX43" s="7">
        <v>1442</v>
      </c>
      <c r="CY43" s="67">
        <f t="shared" si="79"/>
        <v>4.35649546827795</v>
      </c>
      <c r="CZ43" s="76">
        <f t="shared" si="80"/>
        <v>1941</v>
      </c>
      <c r="DA43" s="32">
        <f t="shared" si="81"/>
        <v>8122</v>
      </c>
      <c r="DB43" s="77">
        <f t="shared" si="82"/>
        <v>4.18444100978877</v>
      </c>
      <c r="DC43" s="49"/>
      <c r="DU43" s="5"/>
      <c r="DV43" s="13"/>
      <c r="DW43" s="51"/>
      <c r="DX43" s="78"/>
      <c r="DY43" s="40"/>
      <c r="DZ43" s="73"/>
      <c r="EA43" s="86"/>
      <c r="EB43" s="86"/>
      <c r="EC43" s="89"/>
      <c r="ED43" s="78"/>
      <c r="EE43" s="40"/>
      <c r="EF43" s="73"/>
      <c r="EG43" s="54"/>
      <c r="EH43" s="40"/>
      <c r="EI43" s="51"/>
      <c r="EJ43" s="78"/>
      <c r="EK43" s="40"/>
      <c r="EL43" s="73"/>
      <c r="EM43" s="54"/>
      <c r="EN43" s="5"/>
      <c r="EO43" s="73"/>
      <c r="EP43" s="54"/>
      <c r="EQ43" s="5"/>
      <c r="ER43" s="73"/>
      <c r="ET43" s="7"/>
      <c r="EU43" s="7"/>
      <c r="EV43" s="73"/>
      <c r="EW43" s="54"/>
      <c r="EX43" s="7"/>
      <c r="EY43" s="73"/>
      <c r="EZ43" s="40"/>
      <c r="FA43" s="40"/>
      <c r="FB43" s="51"/>
      <c r="FC43" s="78">
        <v>46</v>
      </c>
      <c r="FD43" s="40">
        <v>196</v>
      </c>
      <c r="FE43" s="73">
        <f t="shared" si="83"/>
        <v>4.26086956521739</v>
      </c>
      <c r="FF43" s="40">
        <v>19</v>
      </c>
      <c r="FG43" s="40">
        <v>89</v>
      </c>
      <c r="FH43" s="73">
        <f t="shared" si="30"/>
        <v>4.68421052631579</v>
      </c>
      <c r="FI43" s="78">
        <v>93</v>
      </c>
      <c r="FJ43" s="40">
        <v>424</v>
      </c>
      <c r="FK43" s="73">
        <f t="shared" si="31"/>
        <v>4.55913978494624</v>
      </c>
      <c r="FL43" s="78">
        <v>319</v>
      </c>
      <c r="FM43" s="40">
        <v>1340</v>
      </c>
      <c r="FN43" s="73">
        <f t="shared" si="35"/>
        <v>4.20062695924765</v>
      </c>
      <c r="FO43" s="78">
        <v>317</v>
      </c>
      <c r="FP43" s="40">
        <v>1363</v>
      </c>
      <c r="FQ43" s="73">
        <f t="shared" si="84"/>
        <v>4.29968454258675</v>
      </c>
    </row>
    <row r="44" spans="3:173">
      <c r="C44" s="4" t="s">
        <v>180</v>
      </c>
      <c r="D44" s="7" t="s">
        <v>79</v>
      </c>
      <c r="E44" s="12">
        <v>14</v>
      </c>
      <c r="F44" s="12" t="s">
        <v>10</v>
      </c>
      <c r="G44" s="12">
        <v>35</v>
      </c>
      <c r="H44" s="19"/>
      <c r="I44" s="37"/>
      <c r="J44" s="38"/>
      <c r="K44" s="39">
        <f t="shared" si="70"/>
        <v>1281</v>
      </c>
      <c r="L44" s="40">
        <f t="shared" si="71"/>
        <v>4860</v>
      </c>
      <c r="M44" s="51">
        <f t="shared" si="19"/>
        <v>3.79391100702576</v>
      </c>
      <c r="N44" s="46">
        <f t="shared" si="72"/>
        <v>3196</v>
      </c>
      <c r="O44" s="47">
        <f t="shared" si="73"/>
        <v>12673</v>
      </c>
      <c r="P44" s="48">
        <f t="shared" si="56"/>
        <v>3.96526908635795</v>
      </c>
      <c r="Q44" s="31">
        <f t="shared" si="2"/>
        <v>2864</v>
      </c>
      <c r="R44" s="32">
        <f t="shared" si="3"/>
        <v>12059</v>
      </c>
      <c r="S44" s="48">
        <f t="shared" si="52"/>
        <v>4.21054469273743</v>
      </c>
      <c r="T44" s="55">
        <v>597</v>
      </c>
      <c r="U44" s="36">
        <v>2437</v>
      </c>
      <c r="V44" s="63">
        <f t="shared" si="57"/>
        <v>4.0820770519263</v>
      </c>
      <c r="W44" s="55">
        <v>454</v>
      </c>
      <c r="X44" s="36">
        <v>1879</v>
      </c>
      <c r="Y44" s="63">
        <f t="shared" si="58"/>
        <v>4.13876651982379</v>
      </c>
      <c r="Z44" s="55">
        <v>546</v>
      </c>
      <c r="AA44" s="36">
        <v>2255</v>
      </c>
      <c r="AB44" s="63">
        <f t="shared" si="74"/>
        <v>4.13003663003663</v>
      </c>
      <c r="AC44" s="55">
        <v>246</v>
      </c>
      <c r="AD44" s="36">
        <v>1059</v>
      </c>
      <c r="AE44" s="63">
        <f t="shared" ref="AE44:AE45" si="90">AD44/AC44</f>
        <v>4.30487804878049</v>
      </c>
      <c r="AF44" s="55">
        <v>226</v>
      </c>
      <c r="AG44" s="36">
        <v>832</v>
      </c>
      <c r="AH44" s="63">
        <f t="shared" ref="AH44:AH45" si="91">AG44/AF44</f>
        <v>3.68141592920354</v>
      </c>
      <c r="AI44" s="55">
        <v>141</v>
      </c>
      <c r="AJ44" s="36">
        <v>696</v>
      </c>
      <c r="AK44" s="63">
        <f t="shared" ref="AK44:AK45" si="92">AJ44/AI44</f>
        <v>4.93617021276596</v>
      </c>
      <c r="AL44" s="55">
        <v>233</v>
      </c>
      <c r="AM44" s="36">
        <v>1076</v>
      </c>
      <c r="AN44" s="63">
        <f t="shared" ref="AN44:AN45" si="93">AM44/AL44</f>
        <v>4.61802575107296</v>
      </c>
      <c r="AO44" s="36">
        <v>421</v>
      </c>
      <c r="AP44" s="36">
        <v>1825</v>
      </c>
      <c r="AQ44" s="63">
        <f t="shared" si="8"/>
        <v>4.33491686460808</v>
      </c>
      <c r="AR44" s="65"/>
      <c r="AS44" s="49"/>
      <c r="AT44" s="12">
        <v>35</v>
      </c>
      <c r="AU44" s="63">
        <v>4.21054469273743</v>
      </c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7">
        <v>721</v>
      </c>
      <c r="CC44" s="7">
        <v>2762</v>
      </c>
      <c r="CD44" s="67">
        <f t="shared" si="64"/>
        <v>3.83079056865465</v>
      </c>
      <c r="CE44" s="68">
        <v>395</v>
      </c>
      <c r="CF44" s="7">
        <v>1503</v>
      </c>
      <c r="CG44" s="67">
        <f t="shared" si="65"/>
        <v>3.80506329113924</v>
      </c>
      <c r="CH44" s="68">
        <v>401</v>
      </c>
      <c r="CI44" s="7">
        <v>1666</v>
      </c>
      <c r="CJ44" s="67">
        <f t="shared" si="66"/>
        <v>4.15461346633416</v>
      </c>
      <c r="CK44" s="68">
        <v>203</v>
      </c>
      <c r="CL44" s="7">
        <v>826</v>
      </c>
      <c r="CM44" s="67">
        <f t="shared" si="89"/>
        <v>4.06896551724138</v>
      </c>
      <c r="CN44" s="68">
        <v>322</v>
      </c>
      <c r="CO44" s="7">
        <v>1083</v>
      </c>
      <c r="CP44" s="67">
        <f>+CO44/CN44</f>
        <v>3.36335403726708</v>
      </c>
      <c r="CQ44" s="68">
        <v>187</v>
      </c>
      <c r="CR44" s="7">
        <v>883</v>
      </c>
      <c r="CS44" s="67">
        <f t="shared" si="67"/>
        <v>4.72192513368984</v>
      </c>
      <c r="CT44" s="68">
        <v>415</v>
      </c>
      <c r="CU44" s="7">
        <v>1724</v>
      </c>
      <c r="CV44" s="67">
        <f t="shared" si="68"/>
        <v>4.15421686746988</v>
      </c>
      <c r="CW44" s="68">
        <v>552</v>
      </c>
      <c r="CX44" s="7">
        <v>2226</v>
      </c>
      <c r="CY44" s="67">
        <f t="shared" si="79"/>
        <v>4.03260869565217</v>
      </c>
      <c r="CZ44" s="76">
        <f t="shared" si="80"/>
        <v>3196</v>
      </c>
      <c r="DA44" s="32">
        <f t="shared" si="81"/>
        <v>12673</v>
      </c>
      <c r="DB44" s="77">
        <f t="shared" si="82"/>
        <v>3.96526908635795</v>
      </c>
      <c r="DC44" s="49"/>
      <c r="DU44" s="5"/>
      <c r="DV44" s="13"/>
      <c r="DW44" s="51"/>
      <c r="DX44" s="78"/>
      <c r="DY44" s="40"/>
      <c r="DZ44" s="73"/>
      <c r="EA44" s="86"/>
      <c r="EB44" s="86"/>
      <c r="EC44" s="89"/>
      <c r="ED44" s="78"/>
      <c r="EE44" s="40"/>
      <c r="EF44" s="73"/>
      <c r="EG44" s="54"/>
      <c r="EH44" s="40"/>
      <c r="EI44" s="51"/>
      <c r="EJ44" s="78"/>
      <c r="EK44" s="40"/>
      <c r="EL44" s="73"/>
      <c r="EM44" s="54"/>
      <c r="EN44" s="5"/>
      <c r="EO44" s="73"/>
      <c r="EP44" s="54"/>
      <c r="EQ44" s="5"/>
      <c r="ER44" s="73"/>
      <c r="ET44" s="7"/>
      <c r="EU44" s="7"/>
      <c r="EV44" s="73"/>
      <c r="EW44" s="54"/>
      <c r="EX44" s="7"/>
      <c r="EY44" s="73"/>
      <c r="EZ44" s="40"/>
      <c r="FA44" s="40"/>
      <c r="FB44" s="51"/>
      <c r="FC44" s="78"/>
      <c r="FD44" s="40"/>
      <c r="FE44" s="73"/>
      <c r="FF44" s="40">
        <v>75</v>
      </c>
      <c r="FG44" s="40">
        <v>240</v>
      </c>
      <c r="FH44" s="73">
        <f t="shared" si="30"/>
        <v>3.2</v>
      </c>
      <c r="FI44" s="78">
        <v>186</v>
      </c>
      <c r="FJ44" s="40">
        <v>741</v>
      </c>
      <c r="FK44" s="73">
        <f t="shared" si="31"/>
        <v>3.98387096774194</v>
      </c>
      <c r="FL44" s="78">
        <v>443</v>
      </c>
      <c r="FM44" s="40">
        <v>1623</v>
      </c>
      <c r="FN44" s="73">
        <f t="shared" si="35"/>
        <v>3.66365688487585</v>
      </c>
      <c r="FO44" s="78">
        <v>577</v>
      </c>
      <c r="FP44" s="40">
        <v>2256</v>
      </c>
      <c r="FQ44" s="73">
        <f t="shared" si="84"/>
        <v>3.90987868284229</v>
      </c>
    </row>
    <row r="45" spans="3:173">
      <c r="C45" s="4" t="s">
        <v>181</v>
      </c>
      <c r="D45" s="7" t="s">
        <v>182</v>
      </c>
      <c r="E45" s="12">
        <v>7</v>
      </c>
      <c r="F45" s="12" t="s">
        <v>10</v>
      </c>
      <c r="G45" s="12">
        <v>32</v>
      </c>
      <c r="H45" s="19"/>
      <c r="I45" s="37"/>
      <c r="J45" s="38"/>
      <c r="K45" s="39">
        <f t="shared" si="70"/>
        <v>911</v>
      </c>
      <c r="L45" s="40">
        <f t="shared" si="71"/>
        <v>3794</v>
      </c>
      <c r="M45" s="51">
        <f t="shared" si="19"/>
        <v>4.16465422612514</v>
      </c>
      <c r="N45" s="46">
        <f t="shared" si="72"/>
        <v>2231</v>
      </c>
      <c r="O45" s="47">
        <f t="shared" si="73"/>
        <v>9481</v>
      </c>
      <c r="P45" s="48">
        <f t="shared" si="56"/>
        <v>4.24966382787987</v>
      </c>
      <c r="Q45" s="31">
        <f t="shared" si="2"/>
        <v>2078</v>
      </c>
      <c r="R45" s="32">
        <f t="shared" si="3"/>
        <v>9549</v>
      </c>
      <c r="S45" s="48">
        <f t="shared" si="52"/>
        <v>4.59528392685274</v>
      </c>
      <c r="T45" s="55">
        <v>400</v>
      </c>
      <c r="U45" s="36">
        <v>1773</v>
      </c>
      <c r="V45" s="63">
        <f t="shared" si="57"/>
        <v>4.4325</v>
      </c>
      <c r="W45" s="55">
        <v>349</v>
      </c>
      <c r="X45" s="36">
        <v>1561</v>
      </c>
      <c r="Y45" s="63">
        <f t="shared" si="58"/>
        <v>4.47277936962751</v>
      </c>
      <c r="Z45" s="55">
        <v>295</v>
      </c>
      <c r="AA45" s="36">
        <v>1347</v>
      </c>
      <c r="AB45" s="63">
        <f t="shared" si="74"/>
        <v>4.56610169491525</v>
      </c>
      <c r="AC45" s="55">
        <v>119</v>
      </c>
      <c r="AD45" s="36">
        <v>560</v>
      </c>
      <c r="AE45" s="63">
        <f t="shared" si="90"/>
        <v>4.70588235294118</v>
      </c>
      <c r="AF45" s="55">
        <v>212</v>
      </c>
      <c r="AG45" s="36">
        <v>917</v>
      </c>
      <c r="AH45" s="63">
        <f t="shared" si="91"/>
        <v>4.32547169811321</v>
      </c>
      <c r="AI45" s="55">
        <v>159</v>
      </c>
      <c r="AJ45" s="36">
        <v>828</v>
      </c>
      <c r="AK45" s="63">
        <f t="shared" si="92"/>
        <v>5.20754716981132</v>
      </c>
      <c r="AL45" s="55">
        <v>227</v>
      </c>
      <c r="AM45" s="36">
        <v>1118</v>
      </c>
      <c r="AN45" s="63">
        <f t="shared" si="93"/>
        <v>4.92511013215859</v>
      </c>
      <c r="AO45" s="36">
        <v>317</v>
      </c>
      <c r="AP45" s="36">
        <v>1445</v>
      </c>
      <c r="AQ45" s="63">
        <f t="shared" si="8"/>
        <v>4.5583596214511</v>
      </c>
      <c r="AR45" s="65"/>
      <c r="AS45" s="49"/>
      <c r="AT45" s="12">
        <v>32</v>
      </c>
      <c r="AU45" s="63">
        <v>4.59528392685274</v>
      </c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7">
        <v>475</v>
      </c>
      <c r="CC45" s="7">
        <v>1894</v>
      </c>
      <c r="CD45" s="67">
        <f t="shared" si="64"/>
        <v>3.98736842105263</v>
      </c>
      <c r="CE45" s="68">
        <v>335</v>
      </c>
      <c r="CF45" s="7">
        <v>1444</v>
      </c>
      <c r="CG45" s="67">
        <f t="shared" si="65"/>
        <v>4.31044776119403</v>
      </c>
      <c r="CH45" s="68">
        <v>306</v>
      </c>
      <c r="CI45" s="7">
        <v>1321</v>
      </c>
      <c r="CJ45" s="67">
        <f t="shared" si="66"/>
        <v>4.31699346405229</v>
      </c>
      <c r="CK45" s="68">
        <v>139</v>
      </c>
      <c r="CL45" s="7">
        <v>647</v>
      </c>
      <c r="CM45" s="67">
        <f t="shared" si="89"/>
        <v>4.65467625899281</v>
      </c>
      <c r="CN45" s="68">
        <v>241</v>
      </c>
      <c r="CO45" s="7">
        <v>661</v>
      </c>
      <c r="CP45" s="67">
        <f>+CO45/CN45</f>
        <v>2.74273858921162</v>
      </c>
      <c r="CQ45" s="68">
        <v>118</v>
      </c>
      <c r="CR45" s="7">
        <v>683</v>
      </c>
      <c r="CS45" s="67">
        <f t="shared" si="67"/>
        <v>5.78813559322034</v>
      </c>
      <c r="CT45" s="68">
        <v>256</v>
      </c>
      <c r="CU45" s="7">
        <v>1313</v>
      </c>
      <c r="CV45" s="67">
        <f t="shared" si="68"/>
        <v>5.12890625</v>
      </c>
      <c r="CW45" s="68">
        <v>361</v>
      </c>
      <c r="CX45" s="7">
        <v>1518</v>
      </c>
      <c r="CY45" s="67">
        <f t="shared" si="79"/>
        <v>4.20498614958449</v>
      </c>
      <c r="CZ45" s="76">
        <f t="shared" si="80"/>
        <v>2231</v>
      </c>
      <c r="DA45" s="32">
        <f t="shared" si="81"/>
        <v>9481</v>
      </c>
      <c r="DB45" s="77">
        <f t="shared" si="82"/>
        <v>4.24966382787987</v>
      </c>
      <c r="DC45" s="49"/>
      <c r="DU45" s="5"/>
      <c r="DV45" s="13"/>
      <c r="DW45" s="51"/>
      <c r="DX45" s="78"/>
      <c r="DY45" s="40"/>
      <c r="DZ45" s="73"/>
      <c r="EA45" s="86"/>
      <c r="EB45" s="86"/>
      <c r="EC45" s="89"/>
      <c r="ED45" s="78"/>
      <c r="EE45" s="40"/>
      <c r="EF45" s="73"/>
      <c r="EG45" s="54"/>
      <c r="EH45" s="40"/>
      <c r="EI45" s="51"/>
      <c r="EJ45" s="78"/>
      <c r="EK45" s="40"/>
      <c r="EL45" s="73"/>
      <c r="EM45" s="54"/>
      <c r="EN45" s="5"/>
      <c r="EO45" s="73"/>
      <c r="EP45" s="54"/>
      <c r="EQ45" s="5"/>
      <c r="ER45" s="73"/>
      <c r="ET45" s="7"/>
      <c r="EU45" s="7"/>
      <c r="EV45" s="73"/>
      <c r="EW45" s="54"/>
      <c r="EX45" s="7"/>
      <c r="EY45" s="73"/>
      <c r="EZ45" s="40"/>
      <c r="FA45" s="40"/>
      <c r="FB45" s="51"/>
      <c r="FC45" s="78"/>
      <c r="FD45" s="40"/>
      <c r="FE45" s="73"/>
      <c r="FF45" s="40">
        <v>135</v>
      </c>
      <c r="FG45" s="40">
        <v>347</v>
      </c>
      <c r="FH45" s="73">
        <f t="shared" si="30"/>
        <v>2.57037037037037</v>
      </c>
      <c r="FI45" s="78">
        <v>116</v>
      </c>
      <c r="FJ45" s="40">
        <v>590</v>
      </c>
      <c r="FK45" s="73">
        <f t="shared" si="31"/>
        <v>5.08620689655172</v>
      </c>
      <c r="FL45" s="78">
        <v>304</v>
      </c>
      <c r="FM45" s="40">
        <v>1355</v>
      </c>
      <c r="FN45" s="73">
        <f t="shared" si="35"/>
        <v>4.45723684210526</v>
      </c>
      <c r="FO45" s="78">
        <v>356</v>
      </c>
      <c r="FP45" s="40">
        <v>1502</v>
      </c>
      <c r="FQ45" s="73">
        <f t="shared" si="84"/>
        <v>4.21910112359551</v>
      </c>
    </row>
    <row r="46" spans="3:173">
      <c r="C46" s="4" t="s">
        <v>183</v>
      </c>
      <c r="D46" s="7" t="s">
        <v>184</v>
      </c>
      <c r="E46" s="12">
        <v>9</v>
      </c>
      <c r="F46" s="12" t="s">
        <v>10</v>
      </c>
      <c r="G46" s="12">
        <v>38</v>
      </c>
      <c r="H46" s="19"/>
      <c r="I46" s="37"/>
      <c r="J46" s="38"/>
      <c r="K46" s="39">
        <f t="shared" si="70"/>
        <v>635.001</v>
      </c>
      <c r="L46" s="40">
        <f t="shared" si="71"/>
        <v>2351</v>
      </c>
      <c r="M46" s="51">
        <f t="shared" si="19"/>
        <v>3.70235637424193</v>
      </c>
      <c r="N46" s="46">
        <f t="shared" si="72"/>
        <v>1380</v>
      </c>
      <c r="O46" s="47">
        <f t="shared" si="73"/>
        <v>5472</v>
      </c>
      <c r="P46" s="48">
        <f t="shared" si="56"/>
        <v>3.96521739130435</v>
      </c>
      <c r="Q46" s="31">
        <f t="shared" si="2"/>
        <v>1254</v>
      </c>
      <c r="R46" s="32">
        <f t="shared" si="3"/>
        <v>4962</v>
      </c>
      <c r="S46" s="48">
        <f t="shared" si="52"/>
        <v>3.95693779904306</v>
      </c>
      <c r="T46" s="55">
        <v>288</v>
      </c>
      <c r="U46" s="36">
        <v>1119</v>
      </c>
      <c r="V46" s="63">
        <f t="shared" si="57"/>
        <v>3.88541666666667</v>
      </c>
      <c r="W46" s="55">
        <v>235</v>
      </c>
      <c r="X46" s="36">
        <v>954</v>
      </c>
      <c r="Y46" s="63">
        <f t="shared" si="58"/>
        <v>4.05957446808511</v>
      </c>
      <c r="Z46" s="55">
        <v>164</v>
      </c>
      <c r="AA46" s="36">
        <v>680</v>
      </c>
      <c r="AB46" s="63">
        <f t="shared" ref="AB46:AB48" si="94">AA46/Z46</f>
        <v>4.14634146341463</v>
      </c>
      <c r="AC46" s="55">
        <v>22</v>
      </c>
      <c r="AD46" s="36">
        <v>90</v>
      </c>
      <c r="AE46" s="63">
        <f t="shared" ref="AE46:AE48" si="95">AD46/AC46</f>
        <v>4.09090909090909</v>
      </c>
      <c r="AF46" s="55">
        <v>1</v>
      </c>
      <c r="AG46" s="36">
        <v>7</v>
      </c>
      <c r="AH46" s="63">
        <f t="shared" ref="AH46:AH48" si="96">AG46/AF46</f>
        <v>7</v>
      </c>
      <c r="AI46" s="55">
        <v>76</v>
      </c>
      <c r="AJ46" s="36">
        <v>378</v>
      </c>
      <c r="AK46" s="63">
        <f t="shared" ref="AK46:AK48" si="97">AJ46/AI46</f>
        <v>4.97368421052632</v>
      </c>
      <c r="AL46" s="55">
        <v>157</v>
      </c>
      <c r="AM46" s="36">
        <v>626</v>
      </c>
      <c r="AN46" s="63">
        <f t="shared" ref="AN46:AN48" si="98">AM46/AL46</f>
        <v>3.98726114649682</v>
      </c>
      <c r="AO46" s="36">
        <v>311</v>
      </c>
      <c r="AP46" s="36">
        <v>1108</v>
      </c>
      <c r="AQ46" s="63">
        <f t="shared" si="8"/>
        <v>3.56270096463022</v>
      </c>
      <c r="AR46" s="65"/>
      <c r="AS46" s="49"/>
      <c r="AT46" s="12">
        <v>38</v>
      </c>
      <c r="AU46" s="63">
        <v>3.95693779904306</v>
      </c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7">
        <v>416</v>
      </c>
      <c r="CC46" s="7">
        <v>1423</v>
      </c>
      <c r="CD46" s="67">
        <f t="shared" si="64"/>
        <v>3.42067307692308</v>
      </c>
      <c r="CE46" s="68">
        <v>218</v>
      </c>
      <c r="CF46" s="7">
        <v>840</v>
      </c>
      <c r="CG46" s="67">
        <f t="shared" si="65"/>
        <v>3.85321100917431</v>
      </c>
      <c r="CH46" s="68">
        <v>139</v>
      </c>
      <c r="CI46" s="7">
        <v>654</v>
      </c>
      <c r="CJ46" s="67">
        <f t="shared" si="66"/>
        <v>4.70503597122302</v>
      </c>
      <c r="CK46" s="68">
        <v>60</v>
      </c>
      <c r="CL46" s="7">
        <v>237</v>
      </c>
      <c r="CM46" s="67">
        <f t="shared" si="89"/>
        <v>3.95</v>
      </c>
      <c r="CN46" s="68">
        <v>0</v>
      </c>
      <c r="CO46" s="7">
        <v>0</v>
      </c>
      <c r="CP46" s="67">
        <v>0</v>
      </c>
      <c r="CQ46" s="68">
        <v>56</v>
      </c>
      <c r="CR46" s="7">
        <v>294</v>
      </c>
      <c r="CS46" s="67">
        <f t="shared" si="67"/>
        <v>5.25</v>
      </c>
      <c r="CT46" s="68">
        <v>207</v>
      </c>
      <c r="CU46" s="7">
        <v>885</v>
      </c>
      <c r="CV46" s="67">
        <f t="shared" si="68"/>
        <v>4.27536231884058</v>
      </c>
      <c r="CW46" s="68">
        <v>284</v>
      </c>
      <c r="CX46" s="7">
        <v>1139</v>
      </c>
      <c r="CY46" s="67">
        <f t="shared" si="79"/>
        <v>4.01056338028169</v>
      </c>
      <c r="CZ46" s="76">
        <f t="shared" si="80"/>
        <v>1380</v>
      </c>
      <c r="DA46" s="32">
        <f t="shared" si="81"/>
        <v>5472</v>
      </c>
      <c r="DB46" s="77">
        <f t="shared" si="82"/>
        <v>3.96521739130435</v>
      </c>
      <c r="DC46" s="49"/>
      <c r="DU46" s="5"/>
      <c r="DV46" s="13"/>
      <c r="DW46" s="51"/>
      <c r="DX46" s="78"/>
      <c r="DY46" s="40"/>
      <c r="DZ46" s="73"/>
      <c r="EA46" s="86"/>
      <c r="EB46" s="86"/>
      <c r="EC46" s="89"/>
      <c r="ED46" s="78"/>
      <c r="EE46" s="40"/>
      <c r="EF46" s="73"/>
      <c r="EG46" s="54"/>
      <c r="EH46" s="40"/>
      <c r="EI46" s="51"/>
      <c r="EJ46" s="78"/>
      <c r="EK46" s="40"/>
      <c r="EL46" s="73"/>
      <c r="EM46" s="54"/>
      <c r="EN46" s="5"/>
      <c r="EO46" s="73"/>
      <c r="EP46" s="54"/>
      <c r="EQ46" s="5"/>
      <c r="ER46" s="73"/>
      <c r="ET46" s="7"/>
      <c r="EU46" s="7"/>
      <c r="EV46" s="73"/>
      <c r="EW46" s="54"/>
      <c r="EX46" s="7"/>
      <c r="EY46" s="73"/>
      <c r="EZ46" s="40"/>
      <c r="FA46" s="40"/>
      <c r="FB46" s="51"/>
      <c r="FC46" s="78"/>
      <c r="FD46" s="40"/>
      <c r="FE46" s="73"/>
      <c r="FF46" s="40">
        <v>0.001</v>
      </c>
      <c r="FG46" s="40">
        <v>0</v>
      </c>
      <c r="FH46" s="73">
        <f t="shared" si="30"/>
        <v>0</v>
      </c>
      <c r="FI46" s="78">
        <v>57</v>
      </c>
      <c r="FJ46" s="40">
        <v>245</v>
      </c>
      <c r="FK46" s="73">
        <f t="shared" si="31"/>
        <v>4.29824561403509</v>
      </c>
      <c r="FL46" s="78">
        <v>252</v>
      </c>
      <c r="FM46" s="40">
        <v>925</v>
      </c>
      <c r="FN46" s="73">
        <f t="shared" si="35"/>
        <v>3.67063492063492</v>
      </c>
      <c r="FO46" s="78">
        <v>326</v>
      </c>
      <c r="FP46" s="40">
        <v>1181</v>
      </c>
      <c r="FQ46" s="73">
        <f t="shared" si="84"/>
        <v>3.62269938650307</v>
      </c>
    </row>
    <row r="47" spans="3:173">
      <c r="C47" s="4" t="s">
        <v>185</v>
      </c>
      <c r="D47" s="7" t="s">
        <v>186</v>
      </c>
      <c r="E47" s="12">
        <v>9</v>
      </c>
      <c r="F47" s="12" t="s">
        <v>10</v>
      </c>
      <c r="G47" s="12">
        <v>30</v>
      </c>
      <c r="H47" s="19"/>
      <c r="I47" s="37"/>
      <c r="J47" s="38"/>
      <c r="K47" s="39">
        <f t="shared" si="70"/>
        <v>821.001</v>
      </c>
      <c r="L47" s="40">
        <f t="shared" si="71"/>
        <v>2708</v>
      </c>
      <c r="M47" s="51">
        <f t="shared" si="19"/>
        <v>3.29841254760956</v>
      </c>
      <c r="N47" s="46">
        <f t="shared" si="72"/>
        <v>1988</v>
      </c>
      <c r="O47" s="47">
        <f t="shared" si="73"/>
        <v>8467</v>
      </c>
      <c r="P47" s="48">
        <f t="shared" si="56"/>
        <v>4.25905432595573</v>
      </c>
      <c r="Q47" s="31">
        <f t="shared" si="2"/>
        <v>2032.0101</v>
      </c>
      <c r="R47" s="32">
        <f t="shared" si="3"/>
        <v>8671</v>
      </c>
      <c r="S47" s="48">
        <f t="shared" si="52"/>
        <v>4.26720319943292</v>
      </c>
      <c r="T47" s="55">
        <v>402</v>
      </c>
      <c r="U47" s="36">
        <v>1578</v>
      </c>
      <c r="V47" s="63">
        <f t="shared" si="57"/>
        <v>3.92537313432836</v>
      </c>
      <c r="W47" s="55">
        <v>451</v>
      </c>
      <c r="X47" s="36">
        <v>1943</v>
      </c>
      <c r="Y47" s="63">
        <f t="shared" si="58"/>
        <v>4.30820399113082</v>
      </c>
      <c r="Z47" s="55">
        <v>386</v>
      </c>
      <c r="AA47" s="36">
        <v>1527</v>
      </c>
      <c r="AB47" s="63">
        <f t="shared" si="94"/>
        <v>3.9559585492228</v>
      </c>
      <c r="AC47" s="55">
        <v>0.01</v>
      </c>
      <c r="AD47" s="36">
        <v>0</v>
      </c>
      <c r="AE47" s="63">
        <f t="shared" si="95"/>
        <v>0</v>
      </c>
      <c r="AF47" s="55">
        <v>0.0001</v>
      </c>
      <c r="AG47" s="36">
        <v>0</v>
      </c>
      <c r="AH47" s="63">
        <f t="shared" si="96"/>
        <v>0</v>
      </c>
      <c r="AI47" s="55">
        <v>133</v>
      </c>
      <c r="AJ47" s="36">
        <v>792</v>
      </c>
      <c r="AK47" s="63">
        <f t="shared" si="97"/>
        <v>5.95488721804511</v>
      </c>
      <c r="AL47" s="55">
        <v>231</v>
      </c>
      <c r="AM47" s="36">
        <v>1117</v>
      </c>
      <c r="AN47" s="63">
        <f t="shared" si="98"/>
        <v>4.83549783549784</v>
      </c>
      <c r="AO47" s="36">
        <v>429</v>
      </c>
      <c r="AP47" s="36">
        <v>1714</v>
      </c>
      <c r="AQ47" s="63">
        <f t="shared" si="8"/>
        <v>3.995337995338</v>
      </c>
      <c r="AR47" s="65"/>
      <c r="AS47" s="49"/>
      <c r="AT47" s="12">
        <v>30</v>
      </c>
      <c r="AU47" s="63">
        <v>4.26720319943292</v>
      </c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7">
        <v>582</v>
      </c>
      <c r="CC47" s="7">
        <v>2232</v>
      </c>
      <c r="CD47" s="67">
        <f t="shared" si="64"/>
        <v>3.83505154639175</v>
      </c>
      <c r="CE47" s="68">
        <v>324</v>
      </c>
      <c r="CF47" s="7">
        <v>1464</v>
      </c>
      <c r="CG47" s="67">
        <f t="shared" si="65"/>
        <v>4.51851851851852</v>
      </c>
      <c r="CH47" s="68">
        <v>215</v>
      </c>
      <c r="CI47" s="7">
        <v>1205</v>
      </c>
      <c r="CJ47" s="67">
        <f t="shared" si="66"/>
        <v>5.6046511627907</v>
      </c>
      <c r="CK47" s="68"/>
      <c r="CL47" s="7"/>
      <c r="CM47" s="67" t="s">
        <v>164</v>
      </c>
      <c r="CN47" s="68">
        <v>0</v>
      </c>
      <c r="CO47" s="7">
        <v>0</v>
      </c>
      <c r="CP47" s="67">
        <v>0</v>
      </c>
      <c r="CQ47" s="68">
        <v>111</v>
      </c>
      <c r="CR47" s="7">
        <v>621</v>
      </c>
      <c r="CS47" s="67">
        <f t="shared" si="67"/>
        <v>5.59459459459459</v>
      </c>
      <c r="CT47" s="68">
        <v>415</v>
      </c>
      <c r="CU47" s="7">
        <v>1617</v>
      </c>
      <c r="CV47" s="67">
        <f t="shared" si="68"/>
        <v>3.89638554216867</v>
      </c>
      <c r="CW47" s="68">
        <v>341</v>
      </c>
      <c r="CX47" s="7">
        <v>1328</v>
      </c>
      <c r="CY47" s="67">
        <f t="shared" si="79"/>
        <v>3.89442815249267</v>
      </c>
      <c r="CZ47" s="76">
        <f t="shared" si="80"/>
        <v>1988</v>
      </c>
      <c r="DA47" s="32">
        <f t="shared" si="81"/>
        <v>8467</v>
      </c>
      <c r="DB47" s="77">
        <f t="shared" si="82"/>
        <v>4.25905432595573</v>
      </c>
      <c r="DC47" s="49"/>
      <c r="DU47" s="5"/>
      <c r="DV47" s="13"/>
      <c r="DW47" s="51"/>
      <c r="DX47" s="78"/>
      <c r="DY47" s="40"/>
      <c r="DZ47" s="73"/>
      <c r="EA47" s="86"/>
      <c r="EB47" s="86"/>
      <c r="EC47" s="89"/>
      <c r="ED47" s="78"/>
      <c r="EE47" s="40"/>
      <c r="EF47" s="73"/>
      <c r="EG47" s="54"/>
      <c r="EH47" s="40"/>
      <c r="EI47" s="51"/>
      <c r="EJ47" s="78"/>
      <c r="EK47" s="40"/>
      <c r="EL47" s="73"/>
      <c r="EM47" s="54"/>
      <c r="EN47" s="5"/>
      <c r="EO47" s="73"/>
      <c r="EP47" s="54"/>
      <c r="EQ47" s="5"/>
      <c r="ER47" s="73"/>
      <c r="ET47" s="7"/>
      <c r="EU47" s="7"/>
      <c r="EV47" s="73"/>
      <c r="EW47" s="54"/>
      <c r="EX47" s="7"/>
      <c r="EY47" s="73"/>
      <c r="EZ47" s="40"/>
      <c r="FA47" s="40"/>
      <c r="FB47" s="51"/>
      <c r="FC47" s="78"/>
      <c r="FD47" s="40"/>
      <c r="FE47" s="73"/>
      <c r="FF47" s="40">
        <v>0.001</v>
      </c>
      <c r="FG47" s="40">
        <v>0</v>
      </c>
      <c r="FH47" s="73">
        <f t="shared" si="30"/>
        <v>0</v>
      </c>
      <c r="FI47" s="78">
        <v>95</v>
      </c>
      <c r="FJ47" s="40">
        <v>342</v>
      </c>
      <c r="FK47" s="73">
        <f t="shared" si="31"/>
        <v>3.6</v>
      </c>
      <c r="FL47" s="78">
        <v>350</v>
      </c>
      <c r="FM47" s="40">
        <v>976</v>
      </c>
      <c r="FN47" s="73">
        <f t="shared" si="35"/>
        <v>2.78857142857143</v>
      </c>
      <c r="FO47" s="78">
        <v>376</v>
      </c>
      <c r="FP47" s="40">
        <v>1390</v>
      </c>
      <c r="FQ47" s="73">
        <f t="shared" si="84"/>
        <v>3.6968085106383</v>
      </c>
    </row>
    <row r="48" spans="3:173">
      <c r="C48" s="4" t="s">
        <v>187</v>
      </c>
      <c r="D48" s="7" t="s">
        <v>186</v>
      </c>
      <c r="E48" s="12">
        <v>12</v>
      </c>
      <c r="F48" s="12" t="s">
        <v>10</v>
      </c>
      <c r="G48" s="12">
        <v>33</v>
      </c>
      <c r="H48" s="19"/>
      <c r="I48" s="37"/>
      <c r="J48" s="38"/>
      <c r="K48" s="39">
        <f t="shared" si="70"/>
        <v>942</v>
      </c>
      <c r="L48" s="40">
        <f t="shared" si="71"/>
        <v>4216</v>
      </c>
      <c r="M48" s="51">
        <f t="shared" si="19"/>
        <v>4.4755838641189</v>
      </c>
      <c r="N48" s="4">
        <f t="shared" si="72"/>
        <v>0</v>
      </c>
      <c r="O48" s="5">
        <f t="shared" si="73"/>
        <v>0</v>
      </c>
      <c r="P48" s="50"/>
      <c r="Q48" s="31">
        <f t="shared" si="2"/>
        <v>1862.0001</v>
      </c>
      <c r="R48" s="32">
        <f t="shared" si="3"/>
        <v>8212</v>
      </c>
      <c r="S48" s="48">
        <f t="shared" si="52"/>
        <v>4.41031125615944</v>
      </c>
      <c r="T48" s="55">
        <v>468</v>
      </c>
      <c r="U48" s="36">
        <v>2215</v>
      </c>
      <c r="V48" s="63">
        <f t="shared" si="57"/>
        <v>4.73290598290598</v>
      </c>
      <c r="W48" s="55">
        <v>464</v>
      </c>
      <c r="X48" s="36">
        <v>1960</v>
      </c>
      <c r="Y48" s="63">
        <f t="shared" si="58"/>
        <v>4.22413793103448</v>
      </c>
      <c r="Z48" s="55"/>
      <c r="AA48" s="36"/>
      <c r="AB48" s="63" t="e">
        <f t="shared" si="94"/>
        <v>#DIV/0!</v>
      </c>
      <c r="AC48" s="55"/>
      <c r="AD48" s="36"/>
      <c r="AE48" s="63" t="e">
        <f t="shared" si="95"/>
        <v>#DIV/0!</v>
      </c>
      <c r="AF48" s="55">
        <v>0.0001</v>
      </c>
      <c r="AG48" s="36">
        <v>0</v>
      </c>
      <c r="AH48" s="63">
        <f t="shared" si="96"/>
        <v>0</v>
      </c>
      <c r="AI48" s="55">
        <v>167</v>
      </c>
      <c r="AJ48" s="36">
        <v>789</v>
      </c>
      <c r="AK48" s="63">
        <f t="shared" si="97"/>
        <v>4.72455089820359</v>
      </c>
      <c r="AL48" s="55">
        <v>296</v>
      </c>
      <c r="AM48" s="36">
        <v>1306</v>
      </c>
      <c r="AN48" s="63">
        <f t="shared" si="98"/>
        <v>4.41216216216216</v>
      </c>
      <c r="AO48" s="36">
        <v>467</v>
      </c>
      <c r="AP48" s="36">
        <v>1942</v>
      </c>
      <c r="AQ48" s="63">
        <f t="shared" si="8"/>
        <v>4.15845824411135</v>
      </c>
      <c r="AR48" s="65"/>
      <c r="AS48" s="49"/>
      <c r="AT48" s="12">
        <v>33</v>
      </c>
      <c r="AU48" s="63">
        <v>4.41031125615944</v>
      </c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7"/>
      <c r="CC48" s="7"/>
      <c r="CD48" s="67"/>
      <c r="CE48" s="68"/>
      <c r="CF48" s="7"/>
      <c r="CG48" s="67"/>
      <c r="CH48" s="68"/>
      <c r="CI48" s="7"/>
      <c r="CJ48" s="67"/>
      <c r="CK48" s="68"/>
      <c r="CL48" s="7"/>
      <c r="CM48" s="67"/>
      <c r="CN48" s="68"/>
      <c r="CO48" s="7"/>
      <c r="CP48" s="67"/>
      <c r="CQ48" s="68"/>
      <c r="CR48" s="7"/>
      <c r="CS48" s="67"/>
      <c r="CT48" s="68"/>
      <c r="CU48" s="7"/>
      <c r="CV48" s="67"/>
      <c r="CW48" s="68"/>
      <c r="CX48" s="7"/>
      <c r="CY48" s="67"/>
      <c r="CZ48" s="55"/>
      <c r="DA48" s="36"/>
      <c r="DB48" s="67"/>
      <c r="DC48" s="49"/>
      <c r="DU48" s="5"/>
      <c r="DV48" s="13"/>
      <c r="DW48" s="51"/>
      <c r="DX48" s="78"/>
      <c r="DY48" s="40"/>
      <c r="DZ48" s="73"/>
      <c r="EA48" s="86"/>
      <c r="EB48" s="86"/>
      <c r="EC48" s="89"/>
      <c r="ED48" s="78"/>
      <c r="EE48" s="40"/>
      <c r="EF48" s="73"/>
      <c r="EG48" s="54"/>
      <c r="EH48" s="40"/>
      <c r="EI48" s="51"/>
      <c r="EJ48" s="78"/>
      <c r="EK48" s="40"/>
      <c r="EL48" s="73"/>
      <c r="EM48" s="54"/>
      <c r="EN48" s="5"/>
      <c r="EO48" s="73"/>
      <c r="EP48" s="54"/>
      <c r="EQ48" s="5"/>
      <c r="ER48" s="73"/>
      <c r="ET48" s="7"/>
      <c r="EU48" s="7"/>
      <c r="EV48" s="73"/>
      <c r="EW48" s="54"/>
      <c r="EX48" s="7"/>
      <c r="EY48" s="73"/>
      <c r="EZ48" s="40"/>
      <c r="FA48" s="40"/>
      <c r="FB48" s="51"/>
      <c r="FC48" s="78"/>
      <c r="FD48" s="40"/>
      <c r="FE48" s="73"/>
      <c r="FF48" s="40"/>
      <c r="FG48" s="40"/>
      <c r="FH48" s="73"/>
      <c r="FI48" s="78">
        <v>78</v>
      </c>
      <c r="FJ48" s="40">
        <v>385</v>
      </c>
      <c r="FK48" s="73">
        <f t="shared" si="31"/>
        <v>4.93589743589744</v>
      </c>
      <c r="FL48" s="78">
        <v>388</v>
      </c>
      <c r="FM48" s="40">
        <v>1721</v>
      </c>
      <c r="FN48" s="73">
        <f t="shared" si="35"/>
        <v>4.43556701030928</v>
      </c>
      <c r="FO48" s="78">
        <v>476</v>
      </c>
      <c r="FP48" s="40">
        <v>2110</v>
      </c>
      <c r="FQ48" s="73">
        <f t="shared" si="84"/>
        <v>4.4327731092437</v>
      </c>
    </row>
    <row r="49" spans="3:173">
      <c r="C49" s="4" t="s">
        <v>188</v>
      </c>
      <c r="D49" s="7" t="s">
        <v>189</v>
      </c>
      <c r="E49" s="12">
        <v>9</v>
      </c>
      <c r="F49" s="12" t="s">
        <v>10</v>
      </c>
      <c r="G49" s="12">
        <v>27</v>
      </c>
      <c r="H49" s="19"/>
      <c r="I49" s="37"/>
      <c r="J49" s="38"/>
      <c r="K49" s="39">
        <f t="shared" si="70"/>
        <v>758</v>
      </c>
      <c r="L49" s="40">
        <f t="shared" si="71"/>
        <v>3549</v>
      </c>
      <c r="M49" s="51">
        <f t="shared" si="19"/>
        <v>4.6820580474934</v>
      </c>
      <c r="N49" s="46">
        <f t="shared" ref="N49:N60" si="99">CB49+CE49+CH49+CK49+CN49+CQ49+CT49+CW49</f>
        <v>2430</v>
      </c>
      <c r="O49" s="47">
        <f t="shared" ref="O49:O60" si="100">CC49+CF49+CI49+CL49+CO49+CR49+CU49+CX49</f>
        <v>11557</v>
      </c>
      <c r="P49" s="48">
        <f t="shared" ref="P49:P67" si="101">+O49/N49</f>
        <v>4.7559670781893</v>
      </c>
      <c r="Q49" s="31">
        <f t="shared" si="2"/>
        <v>1376.0001</v>
      </c>
      <c r="R49" s="32">
        <f t="shared" si="3"/>
        <v>6841</v>
      </c>
      <c r="S49" s="48">
        <f t="shared" si="52"/>
        <v>4.97165661543193</v>
      </c>
      <c r="T49" s="55">
        <v>430</v>
      </c>
      <c r="U49" s="36">
        <v>2107</v>
      </c>
      <c r="V49" s="63">
        <f t="shared" si="57"/>
        <v>4.9</v>
      </c>
      <c r="W49" s="55">
        <v>362</v>
      </c>
      <c r="X49" s="36">
        <v>1830</v>
      </c>
      <c r="Y49" s="63">
        <f t="shared" si="58"/>
        <v>5.05524861878453</v>
      </c>
      <c r="Z49" s="55">
        <v>337</v>
      </c>
      <c r="AA49" s="36">
        <v>1750</v>
      </c>
      <c r="AB49" s="63">
        <f t="shared" ref="AB49:AB51" si="102">AA49/Z49</f>
        <v>5.19287833827893</v>
      </c>
      <c r="AC49" s="55">
        <v>121</v>
      </c>
      <c r="AD49" s="36">
        <v>660</v>
      </c>
      <c r="AE49" s="63">
        <f t="shared" ref="AE49:AE67" si="103">AD49/AC49</f>
        <v>5.45454545454545</v>
      </c>
      <c r="AF49" s="55">
        <v>0.0001</v>
      </c>
      <c r="AG49" s="36">
        <v>0</v>
      </c>
      <c r="AH49" s="63">
        <f t="shared" ref="AH49:AH67" si="104">AG49/AF49</f>
        <v>0</v>
      </c>
      <c r="AI49" s="55">
        <v>126</v>
      </c>
      <c r="AJ49" s="36">
        <v>494</v>
      </c>
      <c r="AK49" s="63">
        <f t="shared" ref="AK49:AK69" si="105">AJ49/AI49</f>
        <v>3.92063492063492</v>
      </c>
      <c r="AL49" s="55"/>
      <c r="AM49" s="36"/>
      <c r="AN49" s="63" t="e">
        <f t="shared" ref="AN49:AN72" si="106">AM49/AL49</f>
        <v>#DIV/0!</v>
      </c>
      <c r="AO49" s="36"/>
      <c r="AP49" s="36"/>
      <c r="AQ49" s="63" t="e">
        <f t="shared" si="8"/>
        <v>#DIV/0!</v>
      </c>
      <c r="AR49" s="65"/>
      <c r="AS49" s="49"/>
      <c r="AT49" s="12"/>
      <c r="AU49" s="63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7">
        <v>599</v>
      </c>
      <c r="CC49" s="7">
        <v>2655</v>
      </c>
      <c r="CD49" s="67">
        <f t="shared" ref="CA49:CD67" si="107">+CC49/CB49</f>
        <v>4.43238731218698</v>
      </c>
      <c r="CE49" s="68">
        <v>364</v>
      </c>
      <c r="CF49" s="7">
        <v>1804</v>
      </c>
      <c r="CG49" s="67">
        <f t="shared" ref="CD49:CG67" si="108">+CF49/CE49</f>
        <v>4.95604395604396</v>
      </c>
      <c r="CH49" s="68">
        <v>334</v>
      </c>
      <c r="CI49" s="7">
        <v>1593</v>
      </c>
      <c r="CJ49" s="67">
        <f t="shared" ref="CG49:CJ67" si="109">+CI49/CH49</f>
        <v>4.76946107784431</v>
      </c>
      <c r="CK49" s="68">
        <v>122</v>
      </c>
      <c r="CL49" s="7">
        <v>681</v>
      </c>
      <c r="CM49" s="67">
        <f t="shared" ref="CJ49:CM67" si="110">+CL49/CK49</f>
        <v>5.58196721311475</v>
      </c>
      <c r="CN49" s="68">
        <v>91</v>
      </c>
      <c r="CO49" s="7">
        <v>535</v>
      </c>
      <c r="CP49" s="67">
        <f t="shared" ref="CM49:CP67" si="111">+CO49/CN49</f>
        <v>5.87912087912088</v>
      </c>
      <c r="CQ49" s="68">
        <v>136</v>
      </c>
      <c r="CR49" s="7">
        <v>761</v>
      </c>
      <c r="CS49" s="67">
        <f t="shared" ref="CP49:CS59" si="112">CR49/CQ49</f>
        <v>5.59558823529412</v>
      </c>
      <c r="CT49" s="68">
        <v>394</v>
      </c>
      <c r="CU49" s="7">
        <v>1744</v>
      </c>
      <c r="CV49" s="67">
        <f>CU49/CT49</f>
        <v>4.42639593908629</v>
      </c>
      <c r="CW49" s="68">
        <v>390</v>
      </c>
      <c r="CX49" s="7">
        <v>1784</v>
      </c>
      <c r="CY49" s="67">
        <f>CX49/CW49</f>
        <v>4.57435897435897</v>
      </c>
      <c r="CZ49" s="76">
        <f t="shared" ref="CZ49:CZ67" si="113">N49</f>
        <v>2430</v>
      </c>
      <c r="DA49" s="32">
        <f t="shared" ref="DA49:DA67" si="114">O49</f>
        <v>11557</v>
      </c>
      <c r="DB49" s="77">
        <f t="shared" ref="DB49:DB67" si="115">P49</f>
        <v>4.7559670781893</v>
      </c>
      <c r="DC49" s="49"/>
      <c r="DU49" s="5"/>
      <c r="DV49" s="13"/>
      <c r="DW49" s="51"/>
      <c r="DX49" s="78"/>
      <c r="DY49" s="40"/>
      <c r="DZ49" s="73"/>
      <c r="EA49" s="86"/>
      <c r="EB49" s="86"/>
      <c r="EC49" s="89"/>
      <c r="ED49" s="78"/>
      <c r="EE49" s="40"/>
      <c r="EF49" s="73"/>
      <c r="EG49" s="54"/>
      <c r="EH49" s="40"/>
      <c r="EI49" s="51"/>
      <c r="EJ49" s="78"/>
      <c r="EK49" s="40"/>
      <c r="EL49" s="73"/>
      <c r="EM49" s="54"/>
      <c r="EN49" s="5"/>
      <c r="EO49" s="73"/>
      <c r="EP49" s="54"/>
      <c r="EQ49" s="5"/>
      <c r="ER49" s="73"/>
      <c r="ET49" s="7"/>
      <c r="EU49" s="7"/>
      <c r="EV49" s="73"/>
      <c r="EW49" s="54"/>
      <c r="EX49" s="7"/>
      <c r="EY49" s="73"/>
      <c r="EZ49" s="40"/>
      <c r="FA49" s="40"/>
      <c r="FB49" s="51"/>
      <c r="FC49" s="40"/>
      <c r="FD49" s="40"/>
      <c r="FE49" s="51"/>
      <c r="FF49" s="40"/>
      <c r="FG49" s="40"/>
      <c r="FH49" s="73"/>
      <c r="FI49" s="78"/>
      <c r="FJ49" s="40"/>
      <c r="FK49" s="73"/>
      <c r="FL49" s="78">
        <v>378</v>
      </c>
      <c r="FM49" s="40">
        <v>1689</v>
      </c>
      <c r="FN49" s="73">
        <f t="shared" si="35"/>
        <v>4.46825396825397</v>
      </c>
      <c r="FO49" s="78">
        <v>380</v>
      </c>
      <c r="FP49" s="40">
        <v>1860</v>
      </c>
      <c r="FQ49" s="73">
        <f t="shared" si="84"/>
        <v>4.89473684210526</v>
      </c>
    </row>
    <row r="50" spans="3:173">
      <c r="C50" s="4" t="s">
        <v>190</v>
      </c>
      <c r="D50" s="7" t="s">
        <v>191</v>
      </c>
      <c r="E50" s="12">
        <v>7</v>
      </c>
      <c r="F50" s="12" t="s">
        <v>7</v>
      </c>
      <c r="G50" s="12">
        <v>32</v>
      </c>
      <c r="H50" s="19"/>
      <c r="I50" s="37"/>
      <c r="J50" s="38"/>
      <c r="K50" s="39">
        <f t="shared" si="70"/>
        <v>352</v>
      </c>
      <c r="L50" s="40">
        <f t="shared" si="71"/>
        <v>1431</v>
      </c>
      <c r="M50" s="51">
        <f t="shared" si="19"/>
        <v>4.06534090909091</v>
      </c>
      <c r="N50" s="46">
        <f t="shared" si="99"/>
        <v>1915</v>
      </c>
      <c r="O50" s="47">
        <f t="shared" si="100"/>
        <v>7299</v>
      </c>
      <c r="P50" s="48">
        <f t="shared" si="101"/>
        <v>3.81148825065274</v>
      </c>
      <c r="Q50" s="56">
        <f t="shared" si="2"/>
        <v>793</v>
      </c>
      <c r="R50" s="57">
        <f t="shared" si="3"/>
        <v>3854</v>
      </c>
      <c r="S50" s="58">
        <f t="shared" si="52"/>
        <v>4.86002522068096</v>
      </c>
      <c r="T50" s="55">
        <v>322</v>
      </c>
      <c r="U50" s="36">
        <v>1469</v>
      </c>
      <c r="V50" s="63">
        <f t="shared" si="57"/>
        <v>4.56211180124224</v>
      </c>
      <c r="W50" s="55">
        <v>248</v>
      </c>
      <c r="X50" s="36">
        <v>1277</v>
      </c>
      <c r="Y50" s="63">
        <f t="shared" si="58"/>
        <v>5.1491935483871</v>
      </c>
      <c r="Z50" s="55">
        <v>223</v>
      </c>
      <c r="AA50" s="36">
        <v>1108</v>
      </c>
      <c r="AB50" s="63">
        <f t="shared" si="102"/>
        <v>4.96860986547085</v>
      </c>
      <c r="AC50" s="55"/>
      <c r="AD50" s="36"/>
      <c r="AE50" s="63" t="e">
        <f t="shared" si="103"/>
        <v>#DIV/0!</v>
      </c>
      <c r="AF50" s="55"/>
      <c r="AG50" s="36"/>
      <c r="AH50" s="63" t="e">
        <f t="shared" si="104"/>
        <v>#DIV/0!</v>
      </c>
      <c r="AI50" s="55"/>
      <c r="AJ50" s="36"/>
      <c r="AK50" s="63" t="e">
        <f t="shared" si="105"/>
        <v>#DIV/0!</v>
      </c>
      <c r="AL50" s="55"/>
      <c r="AM50" s="36"/>
      <c r="AN50" s="63" t="e">
        <f t="shared" si="106"/>
        <v>#DIV/0!</v>
      </c>
      <c r="AO50" s="36"/>
      <c r="AP50" s="36"/>
      <c r="AQ50" s="63" t="e">
        <f t="shared" si="8"/>
        <v>#DIV/0!</v>
      </c>
      <c r="AR50" s="65"/>
      <c r="AS50" s="49"/>
      <c r="AT50" s="12"/>
      <c r="AU50" s="63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7">
        <v>559</v>
      </c>
      <c r="CC50" s="7">
        <v>1701</v>
      </c>
      <c r="CD50" s="67">
        <f t="shared" si="107"/>
        <v>3.04293381037567</v>
      </c>
      <c r="CE50" s="68">
        <v>258</v>
      </c>
      <c r="CF50" s="7">
        <v>998</v>
      </c>
      <c r="CG50" s="67">
        <f t="shared" si="108"/>
        <v>3.86821705426357</v>
      </c>
      <c r="CH50" s="68">
        <v>228</v>
      </c>
      <c r="CI50" s="7">
        <v>875</v>
      </c>
      <c r="CJ50" s="67">
        <f t="shared" si="109"/>
        <v>3.83771929824561</v>
      </c>
      <c r="CK50" s="68">
        <v>72</v>
      </c>
      <c r="CL50" s="7">
        <v>289</v>
      </c>
      <c r="CM50" s="67">
        <f t="shared" si="110"/>
        <v>4.01388888888889</v>
      </c>
      <c r="CN50" s="68">
        <v>104</v>
      </c>
      <c r="CO50" s="7">
        <v>286</v>
      </c>
      <c r="CP50" s="67">
        <f t="shared" si="111"/>
        <v>2.75</v>
      </c>
      <c r="CQ50" s="68">
        <v>96</v>
      </c>
      <c r="CR50" s="7">
        <v>481</v>
      </c>
      <c r="CS50" s="67">
        <f t="shared" si="112"/>
        <v>5.01041666666667</v>
      </c>
      <c r="CT50" s="68">
        <v>269</v>
      </c>
      <c r="CU50" s="7">
        <v>1205</v>
      </c>
      <c r="CV50" s="67">
        <f t="shared" ref="CV50:CV59" si="116">CU50/CT50</f>
        <v>4.47955390334572</v>
      </c>
      <c r="CW50" s="68">
        <v>329</v>
      </c>
      <c r="CX50" s="7">
        <v>1464</v>
      </c>
      <c r="CY50" s="67">
        <f t="shared" ref="CY50:CY60" si="117">CX50/CW50</f>
        <v>4.44984802431611</v>
      </c>
      <c r="CZ50" s="76">
        <f t="shared" si="113"/>
        <v>1915</v>
      </c>
      <c r="DA50" s="32">
        <f t="shared" si="114"/>
        <v>7299</v>
      </c>
      <c r="DB50" s="77">
        <f t="shared" si="115"/>
        <v>3.81148825065274</v>
      </c>
      <c r="DC50" s="49"/>
      <c r="DU50" s="5"/>
      <c r="DV50" s="13"/>
      <c r="DW50" s="51"/>
      <c r="DX50" s="78"/>
      <c r="DY50" s="40"/>
      <c r="DZ50" s="73"/>
      <c r="EA50" s="86"/>
      <c r="EB50" s="86"/>
      <c r="EC50" s="89"/>
      <c r="ED50" s="78"/>
      <c r="EE50" s="40"/>
      <c r="EF50" s="73"/>
      <c r="EG50" s="54"/>
      <c r="EH50" s="40"/>
      <c r="EI50" s="51"/>
      <c r="EJ50" s="78"/>
      <c r="EK50" s="40"/>
      <c r="EL50" s="73"/>
      <c r="EM50" s="54"/>
      <c r="EN50" s="5"/>
      <c r="EO50" s="73"/>
      <c r="EP50" s="54"/>
      <c r="EQ50" s="5"/>
      <c r="ER50" s="73"/>
      <c r="ET50" s="7"/>
      <c r="EU50" s="7"/>
      <c r="EV50" s="73"/>
      <c r="EW50" s="54"/>
      <c r="EX50" s="7"/>
      <c r="EY50" s="73"/>
      <c r="EZ50" s="40"/>
      <c r="FA50" s="40"/>
      <c r="FB50" s="51"/>
      <c r="FC50" s="40"/>
      <c r="FD50" s="40"/>
      <c r="FE50" s="51"/>
      <c r="FF50" s="40"/>
      <c r="FG50" s="40"/>
      <c r="FH50" s="73"/>
      <c r="FI50" s="78"/>
      <c r="FJ50" s="40"/>
      <c r="FK50" s="73"/>
      <c r="FL50" s="78"/>
      <c r="FM50" s="40"/>
      <c r="FN50" s="73"/>
      <c r="FO50" s="78">
        <v>352</v>
      </c>
      <c r="FP50" s="40">
        <v>1431</v>
      </c>
      <c r="FQ50" s="73">
        <f t="shared" ref="FQ50:FQ52" si="118">+FP50/FO50</f>
        <v>4.06534090909091</v>
      </c>
    </row>
    <row r="51" spans="3:173">
      <c r="C51" s="4" t="s">
        <v>192</v>
      </c>
      <c r="D51" s="7" t="s">
        <v>193</v>
      </c>
      <c r="E51" s="12">
        <v>11</v>
      </c>
      <c r="F51" s="12" t="s">
        <v>10</v>
      </c>
      <c r="G51" s="12">
        <v>29</v>
      </c>
      <c r="H51" s="19"/>
      <c r="I51" s="37"/>
      <c r="J51" s="38"/>
      <c r="K51" s="39">
        <f t="shared" si="70"/>
        <v>998</v>
      </c>
      <c r="L51" s="40">
        <f t="shared" si="71"/>
        <v>4058</v>
      </c>
      <c r="M51" s="51">
        <f t="shared" si="19"/>
        <v>4.06613226452906</v>
      </c>
      <c r="N51" s="46">
        <f t="shared" si="99"/>
        <v>2288</v>
      </c>
      <c r="O51" s="47">
        <f t="shared" si="100"/>
        <v>9108</v>
      </c>
      <c r="P51" s="48">
        <f t="shared" si="101"/>
        <v>3.98076923076923</v>
      </c>
      <c r="Q51" s="56">
        <f t="shared" si="2"/>
        <v>1008</v>
      </c>
      <c r="R51" s="57">
        <f t="shared" si="3"/>
        <v>4223</v>
      </c>
      <c r="S51" s="58">
        <f t="shared" si="52"/>
        <v>4.18948412698413</v>
      </c>
      <c r="T51" s="55">
        <v>380</v>
      </c>
      <c r="U51" s="36">
        <v>1620</v>
      </c>
      <c r="V51" s="63">
        <f t="shared" si="57"/>
        <v>4.26315789473684</v>
      </c>
      <c r="W51" s="55">
        <v>341</v>
      </c>
      <c r="X51" s="36">
        <v>1453</v>
      </c>
      <c r="Y51" s="63">
        <f t="shared" si="58"/>
        <v>4.26099706744868</v>
      </c>
      <c r="Z51" s="55">
        <v>287</v>
      </c>
      <c r="AA51" s="36">
        <v>1150</v>
      </c>
      <c r="AB51" s="63">
        <f t="shared" si="102"/>
        <v>4.00696864111498</v>
      </c>
      <c r="AC51" s="55"/>
      <c r="AD51" s="36"/>
      <c r="AE51" s="63" t="e">
        <f t="shared" si="103"/>
        <v>#DIV/0!</v>
      </c>
      <c r="AF51" s="55"/>
      <c r="AG51" s="36"/>
      <c r="AH51" s="63" t="e">
        <f t="shared" si="104"/>
        <v>#DIV/0!</v>
      </c>
      <c r="AI51" s="55"/>
      <c r="AJ51" s="36"/>
      <c r="AK51" s="63" t="e">
        <f t="shared" si="105"/>
        <v>#DIV/0!</v>
      </c>
      <c r="AL51" s="55"/>
      <c r="AM51" s="36"/>
      <c r="AN51" s="63" t="e">
        <f t="shared" si="106"/>
        <v>#DIV/0!</v>
      </c>
      <c r="AO51" s="36"/>
      <c r="AP51" s="36"/>
      <c r="AQ51" s="63" t="e">
        <f t="shared" si="8"/>
        <v>#DIV/0!</v>
      </c>
      <c r="AR51" s="65"/>
      <c r="AS51" s="49"/>
      <c r="AT51" s="12"/>
      <c r="AU51" s="63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7">
        <v>534</v>
      </c>
      <c r="CC51" s="7">
        <v>2081</v>
      </c>
      <c r="CD51" s="67">
        <f t="shared" si="107"/>
        <v>3.89700374531835</v>
      </c>
      <c r="CE51" s="68">
        <v>383</v>
      </c>
      <c r="CF51" s="7">
        <v>1556</v>
      </c>
      <c r="CG51" s="67">
        <f t="shared" si="108"/>
        <v>4.06266318537859</v>
      </c>
      <c r="CH51" s="68">
        <v>295</v>
      </c>
      <c r="CI51" s="7">
        <v>1251</v>
      </c>
      <c r="CJ51" s="67">
        <f t="shared" si="109"/>
        <v>4.2406779661017</v>
      </c>
      <c r="CK51" s="68">
        <v>103</v>
      </c>
      <c r="CL51" s="7">
        <v>354</v>
      </c>
      <c r="CM51" s="67">
        <f t="shared" si="110"/>
        <v>3.43689320388349</v>
      </c>
      <c r="CN51" s="68">
        <v>75</v>
      </c>
      <c r="CO51" s="7">
        <v>247</v>
      </c>
      <c r="CP51" s="67">
        <f t="shared" si="111"/>
        <v>3.29333333333333</v>
      </c>
      <c r="CQ51" s="68">
        <v>147</v>
      </c>
      <c r="CR51" s="7">
        <v>579</v>
      </c>
      <c r="CS51" s="67">
        <f t="shared" si="112"/>
        <v>3.93877551020408</v>
      </c>
      <c r="CT51" s="68">
        <v>321</v>
      </c>
      <c r="CU51" s="7">
        <v>1379</v>
      </c>
      <c r="CV51" s="67">
        <f t="shared" si="116"/>
        <v>4.29595015576324</v>
      </c>
      <c r="CW51" s="68">
        <v>430</v>
      </c>
      <c r="CX51" s="7">
        <v>1661</v>
      </c>
      <c r="CY51" s="67">
        <f t="shared" si="117"/>
        <v>3.86279069767442</v>
      </c>
      <c r="CZ51" s="76">
        <f t="shared" si="113"/>
        <v>2288</v>
      </c>
      <c r="DA51" s="32">
        <f t="shared" si="114"/>
        <v>9108</v>
      </c>
      <c r="DB51" s="77">
        <f t="shared" si="115"/>
        <v>3.98076923076923</v>
      </c>
      <c r="DC51" s="49"/>
      <c r="DU51" s="5"/>
      <c r="DV51" s="13"/>
      <c r="DW51" s="51"/>
      <c r="DX51" s="78"/>
      <c r="DY51" s="40"/>
      <c r="DZ51" s="73"/>
      <c r="EA51" s="86"/>
      <c r="EB51" s="86"/>
      <c r="EC51" s="89"/>
      <c r="ED51" s="78"/>
      <c r="EE51" s="40"/>
      <c r="EF51" s="73"/>
      <c r="EG51" s="54"/>
      <c r="EH51" s="40"/>
      <c r="EI51" s="51"/>
      <c r="EJ51" s="78"/>
      <c r="EK51" s="40"/>
      <c r="EL51" s="73"/>
      <c r="EM51" s="54"/>
      <c r="EN51" s="5"/>
      <c r="EO51" s="73"/>
      <c r="EP51" s="54"/>
      <c r="EQ51" s="5"/>
      <c r="ER51" s="73"/>
      <c r="ET51" s="7"/>
      <c r="EU51" s="7"/>
      <c r="EV51" s="73"/>
      <c r="EW51" s="54"/>
      <c r="EX51" s="7"/>
      <c r="EY51" s="73"/>
      <c r="EZ51" s="40"/>
      <c r="FA51" s="40"/>
      <c r="FB51" s="51"/>
      <c r="FC51" s="40"/>
      <c r="FD51" s="40"/>
      <c r="FE51" s="51"/>
      <c r="FF51" s="40"/>
      <c r="FG51" s="40"/>
      <c r="FH51" s="73"/>
      <c r="FI51" s="78"/>
      <c r="FJ51" s="40"/>
      <c r="FK51" s="73"/>
      <c r="FL51" s="78">
        <v>505</v>
      </c>
      <c r="FM51" s="40">
        <v>2029</v>
      </c>
      <c r="FN51" s="73">
        <f t="shared" ref="FN51:FN52" si="119">+FM51/FL51</f>
        <v>4.01782178217822</v>
      </c>
      <c r="FO51" s="78">
        <v>493</v>
      </c>
      <c r="FP51" s="40">
        <v>2029</v>
      </c>
      <c r="FQ51" s="73">
        <f t="shared" si="118"/>
        <v>4.11561866125761</v>
      </c>
    </row>
    <row r="52" spans="3:173">
      <c r="C52" s="4" t="s">
        <v>194</v>
      </c>
      <c r="D52" s="7" t="s">
        <v>195</v>
      </c>
      <c r="E52" s="12">
        <v>9</v>
      </c>
      <c r="F52" s="12" t="s">
        <v>7</v>
      </c>
      <c r="G52" s="12">
        <v>36</v>
      </c>
      <c r="H52" s="19"/>
      <c r="I52" s="37"/>
      <c r="J52" s="38"/>
      <c r="K52" s="39">
        <f t="shared" si="70"/>
        <v>937</v>
      </c>
      <c r="L52" s="40">
        <f t="shared" si="71"/>
        <v>3459</v>
      </c>
      <c r="M52" s="51">
        <f t="shared" si="19"/>
        <v>3.69156883671291</v>
      </c>
      <c r="N52" s="46">
        <f t="shared" si="99"/>
        <v>2361</v>
      </c>
      <c r="O52" s="47">
        <f t="shared" si="100"/>
        <v>8903</v>
      </c>
      <c r="P52" s="48">
        <f t="shared" si="101"/>
        <v>3.7708598051673</v>
      </c>
      <c r="Q52" s="31">
        <f t="shared" si="2"/>
        <v>2013</v>
      </c>
      <c r="R52" s="32">
        <f t="shared" si="3"/>
        <v>7844</v>
      </c>
      <c r="S52" s="48">
        <f t="shared" si="52"/>
        <v>3.89667163437655</v>
      </c>
      <c r="T52" s="55">
        <v>423</v>
      </c>
      <c r="U52" s="36">
        <v>1568</v>
      </c>
      <c r="V52" s="63">
        <f t="shared" si="57"/>
        <v>3.70685579196217</v>
      </c>
      <c r="W52" s="55">
        <v>351</v>
      </c>
      <c r="X52" s="36">
        <v>1347</v>
      </c>
      <c r="Y52" s="63">
        <f t="shared" si="58"/>
        <v>3.83760683760684</v>
      </c>
      <c r="Z52" s="55">
        <v>284</v>
      </c>
      <c r="AA52" s="36">
        <v>1098</v>
      </c>
      <c r="AB52" s="63">
        <f t="shared" ref="AB52:AB67" si="120">AA52/Z52</f>
        <v>3.86619718309859</v>
      </c>
      <c r="AC52" s="55">
        <v>67</v>
      </c>
      <c r="AD52" s="36">
        <v>281</v>
      </c>
      <c r="AE52" s="63">
        <f t="shared" si="103"/>
        <v>4.19402985074627</v>
      </c>
      <c r="AF52" s="55">
        <v>51</v>
      </c>
      <c r="AG52" s="36">
        <v>228</v>
      </c>
      <c r="AH52" s="63">
        <f t="shared" si="104"/>
        <v>4.47058823529412</v>
      </c>
      <c r="AI52" s="55">
        <v>139</v>
      </c>
      <c r="AJ52" s="36">
        <v>645</v>
      </c>
      <c r="AK52" s="63">
        <f t="shared" si="105"/>
        <v>4.64028776978417</v>
      </c>
      <c r="AL52" s="55">
        <v>263</v>
      </c>
      <c r="AM52" s="36">
        <v>1072</v>
      </c>
      <c r="AN52" s="63">
        <f t="shared" si="106"/>
        <v>4.07604562737643</v>
      </c>
      <c r="AO52" s="36">
        <v>435</v>
      </c>
      <c r="AP52" s="36">
        <v>1605</v>
      </c>
      <c r="AQ52" s="63">
        <f t="shared" si="8"/>
        <v>3.68965517241379</v>
      </c>
      <c r="AR52" s="65"/>
      <c r="AS52" s="49"/>
      <c r="AT52" s="12">
        <v>36</v>
      </c>
      <c r="AU52" s="63">
        <v>3.89667163437655</v>
      </c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7">
        <v>589</v>
      </c>
      <c r="CC52" s="7">
        <v>1969</v>
      </c>
      <c r="CD52" s="67">
        <f t="shared" si="107"/>
        <v>3.34295415959253</v>
      </c>
      <c r="CE52" s="68">
        <v>363</v>
      </c>
      <c r="CF52" s="7">
        <v>1366</v>
      </c>
      <c r="CG52" s="67">
        <f t="shared" si="108"/>
        <v>3.76308539944904</v>
      </c>
      <c r="CH52" s="68">
        <v>291</v>
      </c>
      <c r="CI52" s="7">
        <v>1191</v>
      </c>
      <c r="CJ52" s="67">
        <f t="shared" si="109"/>
        <v>4.09278350515464</v>
      </c>
      <c r="CK52" s="68">
        <v>119</v>
      </c>
      <c r="CL52" s="7">
        <v>486</v>
      </c>
      <c r="CM52" s="67">
        <f t="shared" si="110"/>
        <v>4.08403361344538</v>
      </c>
      <c r="CN52" s="68">
        <v>74</v>
      </c>
      <c r="CO52" s="7">
        <v>341</v>
      </c>
      <c r="CP52" s="67">
        <f t="shared" si="111"/>
        <v>4.60810810810811</v>
      </c>
      <c r="CQ52" s="68">
        <v>141</v>
      </c>
      <c r="CR52" s="7">
        <v>631</v>
      </c>
      <c r="CS52" s="67">
        <f t="shared" si="112"/>
        <v>4.47517730496454</v>
      </c>
      <c r="CT52" s="68">
        <v>358</v>
      </c>
      <c r="CU52" s="7">
        <v>1352</v>
      </c>
      <c r="CV52" s="67">
        <f t="shared" si="116"/>
        <v>3.77653631284916</v>
      </c>
      <c r="CW52" s="68">
        <v>426</v>
      </c>
      <c r="CX52" s="7">
        <v>1567</v>
      </c>
      <c r="CY52" s="67">
        <f t="shared" si="117"/>
        <v>3.67840375586854</v>
      </c>
      <c r="CZ52" s="76">
        <f t="shared" si="113"/>
        <v>2361</v>
      </c>
      <c r="DA52" s="32">
        <f t="shared" si="114"/>
        <v>8903</v>
      </c>
      <c r="DB52" s="77">
        <f t="shared" si="115"/>
        <v>3.7708598051673</v>
      </c>
      <c r="DC52" s="49"/>
      <c r="DU52" s="5"/>
      <c r="DV52" s="13"/>
      <c r="DW52" s="51"/>
      <c r="DX52" s="78"/>
      <c r="DY52" s="40"/>
      <c r="DZ52" s="73"/>
      <c r="EA52" s="86"/>
      <c r="EB52" s="86"/>
      <c r="EC52" s="89"/>
      <c r="ED52" s="78"/>
      <c r="EE52" s="40"/>
      <c r="EF52" s="73"/>
      <c r="EG52" s="54"/>
      <c r="EH52" s="40"/>
      <c r="EI52" s="51"/>
      <c r="EJ52" s="78"/>
      <c r="EK52" s="40"/>
      <c r="EL52" s="73"/>
      <c r="EM52" s="54"/>
      <c r="EN52" s="5"/>
      <c r="EO52" s="73"/>
      <c r="EP52" s="54"/>
      <c r="EQ52" s="5"/>
      <c r="ER52" s="73"/>
      <c r="ET52" s="7"/>
      <c r="EU52" s="7"/>
      <c r="EV52" s="73"/>
      <c r="EW52" s="54"/>
      <c r="EX52" s="7"/>
      <c r="EY52" s="73"/>
      <c r="EZ52" s="40"/>
      <c r="FA52" s="40"/>
      <c r="FB52" s="51"/>
      <c r="FC52" s="40"/>
      <c r="FD52" s="40"/>
      <c r="FE52" s="51"/>
      <c r="FF52" s="40"/>
      <c r="FG52" s="40"/>
      <c r="FH52" s="73"/>
      <c r="FI52" s="78">
        <v>131</v>
      </c>
      <c r="FJ52" s="40">
        <v>525</v>
      </c>
      <c r="FK52" s="73">
        <f>+FJ52/FI52</f>
        <v>4.00763358778626</v>
      </c>
      <c r="FL52" s="78">
        <v>382</v>
      </c>
      <c r="FM52" s="40">
        <v>1377</v>
      </c>
      <c r="FN52" s="73">
        <f t="shared" si="119"/>
        <v>3.60471204188482</v>
      </c>
      <c r="FO52" s="78">
        <v>424</v>
      </c>
      <c r="FP52" s="40">
        <v>1557</v>
      </c>
      <c r="FQ52" s="73">
        <f t="shared" si="118"/>
        <v>3.67216981132075</v>
      </c>
    </row>
    <row r="53" spans="3:173">
      <c r="C53" s="8" t="s">
        <v>196</v>
      </c>
      <c r="D53" s="7" t="s">
        <v>197</v>
      </c>
      <c r="E53" s="12">
        <v>12</v>
      </c>
      <c r="F53" s="12" t="s">
        <v>10</v>
      </c>
      <c r="G53" s="12">
        <v>32</v>
      </c>
      <c r="H53" s="19"/>
      <c r="I53" s="37"/>
      <c r="J53" s="38"/>
      <c r="K53" s="39">
        <f t="shared" si="70"/>
        <v>0</v>
      </c>
      <c r="L53" s="40">
        <f t="shared" si="71"/>
        <v>0</v>
      </c>
      <c r="M53" s="51" t="e">
        <f t="shared" si="19"/>
        <v>#DIV/0!</v>
      </c>
      <c r="N53" s="46">
        <f t="shared" si="99"/>
        <v>6125</v>
      </c>
      <c r="O53" s="47">
        <f t="shared" si="100"/>
        <v>25763</v>
      </c>
      <c r="P53" s="48">
        <f t="shared" si="101"/>
        <v>4.20620408163265</v>
      </c>
      <c r="Q53" s="31">
        <f t="shared" si="2"/>
        <v>4057.0001</v>
      </c>
      <c r="R53" s="32">
        <f t="shared" si="3"/>
        <v>18884</v>
      </c>
      <c r="S53" s="48">
        <f t="shared" si="52"/>
        <v>4.65467082438573</v>
      </c>
      <c r="T53" s="55">
        <v>893</v>
      </c>
      <c r="U53" s="36">
        <v>3883</v>
      </c>
      <c r="V53" s="63">
        <f t="shared" si="57"/>
        <v>4.34826427771557</v>
      </c>
      <c r="W53" s="55">
        <v>611</v>
      </c>
      <c r="X53" s="36">
        <v>3004</v>
      </c>
      <c r="Y53" s="63">
        <f t="shared" si="58"/>
        <v>4.91653027823241</v>
      </c>
      <c r="Z53" s="55">
        <v>618</v>
      </c>
      <c r="AA53" s="36">
        <v>2876</v>
      </c>
      <c r="AB53" s="63">
        <f t="shared" si="120"/>
        <v>4.6537216828479</v>
      </c>
      <c r="AC53" s="55">
        <v>172</v>
      </c>
      <c r="AD53" s="36">
        <v>899</v>
      </c>
      <c r="AE53" s="63">
        <f t="shared" si="103"/>
        <v>5.22674418604651</v>
      </c>
      <c r="AF53" s="55">
        <v>0.0001</v>
      </c>
      <c r="AG53" s="36">
        <v>0</v>
      </c>
      <c r="AH53" s="63">
        <f t="shared" si="104"/>
        <v>0</v>
      </c>
      <c r="AI53" s="55">
        <v>249</v>
      </c>
      <c r="AJ53" s="36">
        <v>1695</v>
      </c>
      <c r="AK53" s="63">
        <f t="shared" si="105"/>
        <v>6.80722891566265</v>
      </c>
      <c r="AL53" s="55">
        <v>530</v>
      </c>
      <c r="AM53" s="36">
        <v>2612</v>
      </c>
      <c r="AN53" s="63">
        <f t="shared" si="106"/>
        <v>4.92830188679245</v>
      </c>
      <c r="AO53" s="36">
        <v>984</v>
      </c>
      <c r="AP53" s="36">
        <v>3915</v>
      </c>
      <c r="AQ53" s="63">
        <f t="shared" si="8"/>
        <v>3.97865853658537</v>
      </c>
      <c r="AR53" s="65"/>
      <c r="AS53" s="49"/>
      <c r="AT53" s="12">
        <v>32</v>
      </c>
      <c r="AU53" s="63">
        <v>4.65467082438573</v>
      </c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7">
        <v>1652</v>
      </c>
      <c r="CC53" s="7">
        <v>5590</v>
      </c>
      <c r="CD53" s="67">
        <f t="shared" si="107"/>
        <v>3.38377723970944</v>
      </c>
      <c r="CE53" s="68">
        <v>1011</v>
      </c>
      <c r="CF53" s="7">
        <v>3814</v>
      </c>
      <c r="CG53" s="67">
        <f t="shared" si="108"/>
        <v>3.77250247279921</v>
      </c>
      <c r="CH53" s="68">
        <v>743</v>
      </c>
      <c r="CI53" s="7">
        <v>3200</v>
      </c>
      <c r="CJ53" s="67">
        <f t="shared" si="109"/>
        <v>4.30686406460296</v>
      </c>
      <c r="CK53" s="68">
        <v>556</v>
      </c>
      <c r="CL53" s="7">
        <v>2660</v>
      </c>
      <c r="CM53" s="67">
        <f t="shared" si="110"/>
        <v>4.7841726618705</v>
      </c>
      <c r="CN53" s="68">
        <v>350</v>
      </c>
      <c r="CO53" s="7">
        <v>2136</v>
      </c>
      <c r="CP53" s="67">
        <f t="shared" si="111"/>
        <v>6.10285714285714</v>
      </c>
      <c r="CQ53" s="68">
        <v>194</v>
      </c>
      <c r="CR53" s="7">
        <v>1261</v>
      </c>
      <c r="CS53" s="67">
        <f t="shared" si="112"/>
        <v>6.5</v>
      </c>
      <c r="CT53" s="68">
        <v>721</v>
      </c>
      <c r="CU53" s="7">
        <v>3250</v>
      </c>
      <c r="CV53" s="67">
        <f t="shared" si="116"/>
        <v>4.50762829403606</v>
      </c>
      <c r="CW53" s="68">
        <v>898</v>
      </c>
      <c r="CX53" s="7">
        <v>3852</v>
      </c>
      <c r="CY53" s="67">
        <f t="shared" si="117"/>
        <v>4.28953229398664</v>
      </c>
      <c r="CZ53" s="76">
        <f t="shared" si="113"/>
        <v>6125</v>
      </c>
      <c r="DA53" s="32">
        <f t="shared" si="114"/>
        <v>25763</v>
      </c>
      <c r="DB53" s="77">
        <f t="shared" si="115"/>
        <v>4.20620408163265</v>
      </c>
      <c r="DC53" s="49"/>
      <c r="DU53" s="5"/>
      <c r="DV53" s="13"/>
      <c r="DW53" s="51"/>
      <c r="DX53" s="78"/>
      <c r="DY53" s="40"/>
      <c r="DZ53" s="73"/>
      <c r="EA53" s="86"/>
      <c r="EB53" s="86"/>
      <c r="EC53" s="89"/>
      <c r="ED53" s="78"/>
      <c r="EE53" s="40"/>
      <c r="EF53" s="73"/>
      <c r="EG53" s="54"/>
      <c r="EH53" s="40"/>
      <c r="EI53" s="51"/>
      <c r="EJ53" s="78"/>
      <c r="EK53" s="40"/>
      <c r="EL53" s="73"/>
      <c r="EM53" s="54"/>
      <c r="EN53" s="5"/>
      <c r="EO53" s="73"/>
      <c r="EP53" s="54"/>
      <c r="EQ53" s="5"/>
      <c r="ER53" s="73"/>
      <c r="ET53" s="7"/>
      <c r="EU53" s="7"/>
      <c r="EV53" s="73"/>
      <c r="EW53" s="54"/>
      <c r="EX53" s="7"/>
      <c r="EY53" s="73"/>
      <c r="EZ53" s="40"/>
      <c r="FA53" s="40"/>
      <c r="FB53" s="51"/>
      <c r="FC53" s="40"/>
      <c r="FD53" s="40"/>
      <c r="FE53" s="51"/>
      <c r="FF53" s="40"/>
      <c r="FG53" s="40"/>
      <c r="FH53" s="73"/>
      <c r="FI53" s="78"/>
      <c r="FJ53" s="40"/>
      <c r="FK53" s="73"/>
      <c r="FL53" s="78"/>
      <c r="FM53" s="40"/>
      <c r="FN53" s="73"/>
      <c r="FO53" s="78"/>
      <c r="FP53" s="40"/>
      <c r="FQ53" s="73"/>
    </row>
    <row r="54" spans="3:173">
      <c r="C54" s="8" t="s">
        <v>198</v>
      </c>
      <c r="D54" s="7" t="s">
        <v>56</v>
      </c>
      <c r="E54" s="12">
        <v>5</v>
      </c>
      <c r="F54" s="12" t="s">
        <v>7</v>
      </c>
      <c r="G54" s="12">
        <v>30</v>
      </c>
      <c r="H54" s="19"/>
      <c r="I54" s="37"/>
      <c r="J54" s="38"/>
      <c r="K54" s="39"/>
      <c r="L54" s="40"/>
      <c r="M54" s="51"/>
      <c r="N54" s="46">
        <f t="shared" si="99"/>
        <v>2812</v>
      </c>
      <c r="O54" s="47">
        <f t="shared" si="100"/>
        <v>11466</v>
      </c>
      <c r="P54" s="48">
        <f t="shared" si="101"/>
        <v>4.07752489331437</v>
      </c>
      <c r="Q54" s="31">
        <f t="shared" si="2"/>
        <v>3096</v>
      </c>
      <c r="R54" s="32">
        <f t="shared" si="3"/>
        <v>12483</v>
      </c>
      <c r="S54" s="48">
        <f t="shared" si="52"/>
        <v>4.03197674418605</v>
      </c>
      <c r="T54" s="55">
        <v>597</v>
      </c>
      <c r="U54" s="36">
        <v>2314</v>
      </c>
      <c r="V54" s="63">
        <f t="shared" si="57"/>
        <v>3.87604690117253</v>
      </c>
      <c r="W54" s="55">
        <v>504</v>
      </c>
      <c r="X54" s="36">
        <v>1759</v>
      </c>
      <c r="Y54" s="63">
        <f t="shared" si="58"/>
        <v>3.49007936507936</v>
      </c>
      <c r="Z54" s="55">
        <v>432</v>
      </c>
      <c r="AA54" s="36">
        <v>1836</v>
      </c>
      <c r="AB54" s="63">
        <f t="shared" si="120"/>
        <v>4.25</v>
      </c>
      <c r="AC54" s="55">
        <v>191</v>
      </c>
      <c r="AD54" s="36">
        <v>817</v>
      </c>
      <c r="AE54" s="63">
        <f t="shared" si="103"/>
        <v>4.27748691099476</v>
      </c>
      <c r="AF54" s="55">
        <v>230</v>
      </c>
      <c r="AG54" s="36">
        <v>683</v>
      </c>
      <c r="AH54" s="63">
        <f t="shared" si="104"/>
        <v>2.9695652173913</v>
      </c>
      <c r="AI54" s="55">
        <v>209</v>
      </c>
      <c r="AJ54" s="36">
        <v>1061</v>
      </c>
      <c r="AK54" s="63">
        <f t="shared" si="105"/>
        <v>5.07655502392345</v>
      </c>
      <c r="AL54" s="55">
        <v>334</v>
      </c>
      <c r="AM54" s="36">
        <v>1594</v>
      </c>
      <c r="AN54" s="63">
        <f t="shared" si="106"/>
        <v>4.77245508982036</v>
      </c>
      <c r="AO54" s="36">
        <v>599</v>
      </c>
      <c r="AP54" s="36">
        <v>2419</v>
      </c>
      <c r="AQ54" s="63">
        <f t="shared" si="8"/>
        <v>4.03839732888147</v>
      </c>
      <c r="AR54" s="65"/>
      <c r="AS54" s="49"/>
      <c r="AT54" s="12">
        <v>30</v>
      </c>
      <c r="AU54" s="63">
        <v>4.03197674418605</v>
      </c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7">
        <v>466</v>
      </c>
      <c r="CC54" s="7">
        <v>1869</v>
      </c>
      <c r="CD54" s="67">
        <f t="shared" si="107"/>
        <v>4.01072961373391</v>
      </c>
      <c r="CE54" s="68">
        <v>323</v>
      </c>
      <c r="CF54" s="7">
        <v>1289</v>
      </c>
      <c r="CG54" s="67">
        <f t="shared" si="108"/>
        <v>3.99071207430341</v>
      </c>
      <c r="CH54" s="68">
        <v>367</v>
      </c>
      <c r="CI54" s="7">
        <v>1603</v>
      </c>
      <c r="CJ54" s="67">
        <f t="shared" si="109"/>
        <v>4.36784741144414</v>
      </c>
      <c r="CK54" s="68">
        <v>138</v>
      </c>
      <c r="CL54" s="7">
        <v>567</v>
      </c>
      <c r="CM54" s="67">
        <f t="shared" si="110"/>
        <v>4.10869565217391</v>
      </c>
      <c r="CN54" s="68">
        <v>226</v>
      </c>
      <c r="CO54" s="7">
        <v>658</v>
      </c>
      <c r="CP54" s="67">
        <f t="shared" si="111"/>
        <v>2.91150442477876</v>
      </c>
      <c r="CQ54" s="68">
        <v>234</v>
      </c>
      <c r="CR54" s="7">
        <v>1100</v>
      </c>
      <c r="CS54" s="67">
        <f t="shared" si="112"/>
        <v>4.7008547008547</v>
      </c>
      <c r="CT54" s="68">
        <v>500</v>
      </c>
      <c r="CU54" s="7">
        <v>2083</v>
      </c>
      <c r="CV54" s="67">
        <f t="shared" si="116"/>
        <v>4.166</v>
      </c>
      <c r="CW54" s="68">
        <v>558</v>
      </c>
      <c r="CX54" s="7">
        <v>2297</v>
      </c>
      <c r="CY54" s="67">
        <f t="shared" si="117"/>
        <v>4.11648745519713</v>
      </c>
      <c r="CZ54" s="76">
        <f t="shared" si="113"/>
        <v>2812</v>
      </c>
      <c r="DA54" s="32">
        <f t="shared" si="114"/>
        <v>11466</v>
      </c>
      <c r="DB54" s="77">
        <f t="shared" si="115"/>
        <v>4.07752489331437</v>
      </c>
      <c r="DC54" s="49"/>
      <c r="DU54" s="5"/>
      <c r="DV54" s="13"/>
      <c r="DW54" s="51"/>
      <c r="DX54" s="78"/>
      <c r="DY54" s="40"/>
      <c r="DZ54" s="73"/>
      <c r="EA54" s="86"/>
      <c r="EB54" s="86"/>
      <c r="EC54" s="89"/>
      <c r="ED54" s="78"/>
      <c r="EE54" s="40"/>
      <c r="EF54" s="73"/>
      <c r="EG54" s="54"/>
      <c r="EH54" s="40"/>
      <c r="EI54" s="51"/>
      <c r="EJ54" s="78"/>
      <c r="EK54" s="40"/>
      <c r="EL54" s="73"/>
      <c r="EM54" s="54"/>
      <c r="EN54" s="5"/>
      <c r="EO54" s="73"/>
      <c r="EP54" s="54"/>
      <c r="EQ54" s="5"/>
      <c r="ER54" s="73"/>
      <c r="ET54" s="7"/>
      <c r="EU54" s="7"/>
      <c r="EV54" s="73"/>
      <c r="EW54" s="54"/>
      <c r="EX54" s="7"/>
      <c r="EY54" s="73"/>
      <c r="EZ54" s="40"/>
      <c r="FA54" s="40"/>
      <c r="FB54" s="51"/>
      <c r="FC54" s="40"/>
      <c r="FD54" s="40"/>
      <c r="FE54" s="51"/>
      <c r="FF54" s="40"/>
      <c r="FG54" s="40"/>
      <c r="FH54" s="73"/>
      <c r="FI54" s="78"/>
      <c r="FJ54" s="40"/>
      <c r="FK54" s="73"/>
      <c r="FL54" s="78"/>
      <c r="FM54" s="40"/>
      <c r="FN54" s="73"/>
      <c r="FO54" s="78"/>
      <c r="FP54" s="40"/>
      <c r="FQ54" s="73"/>
    </row>
    <row r="55" spans="3:173">
      <c r="C55" s="8" t="s">
        <v>199</v>
      </c>
      <c r="D55" s="7" t="s">
        <v>59</v>
      </c>
      <c r="E55" s="12">
        <v>7.5</v>
      </c>
      <c r="F55" s="12" t="s">
        <v>7</v>
      </c>
      <c r="G55" s="12">
        <v>32</v>
      </c>
      <c r="H55" s="19"/>
      <c r="I55" s="37"/>
      <c r="J55" s="38"/>
      <c r="K55" s="39"/>
      <c r="L55" s="40"/>
      <c r="M55" s="51"/>
      <c r="N55" s="4">
        <f t="shared" si="99"/>
        <v>511</v>
      </c>
      <c r="O55" s="5">
        <f t="shared" si="100"/>
        <v>2173</v>
      </c>
      <c r="P55" s="50">
        <f t="shared" si="101"/>
        <v>4.25244618395303</v>
      </c>
      <c r="Q55" s="31">
        <f t="shared" si="2"/>
        <v>1219</v>
      </c>
      <c r="R55" s="32">
        <f t="shared" si="3"/>
        <v>5399</v>
      </c>
      <c r="S55" s="48">
        <f t="shared" si="52"/>
        <v>4.42904019688269</v>
      </c>
      <c r="T55" s="55">
        <v>240</v>
      </c>
      <c r="U55" s="36">
        <v>1059</v>
      </c>
      <c r="V55" s="63">
        <f t="shared" si="57"/>
        <v>4.4125</v>
      </c>
      <c r="W55" s="55">
        <v>228</v>
      </c>
      <c r="X55" s="36">
        <v>1002</v>
      </c>
      <c r="Y55" s="63">
        <f t="shared" si="58"/>
        <v>4.39473684210526</v>
      </c>
      <c r="Z55" s="55">
        <v>189</v>
      </c>
      <c r="AA55" s="36">
        <v>806</v>
      </c>
      <c r="AB55" s="63">
        <f t="shared" si="120"/>
        <v>4.26455026455026</v>
      </c>
      <c r="AC55" s="55">
        <v>74</v>
      </c>
      <c r="AD55" s="36">
        <v>333</v>
      </c>
      <c r="AE55" s="63">
        <f t="shared" si="103"/>
        <v>4.5</v>
      </c>
      <c r="AF55" s="55">
        <v>52</v>
      </c>
      <c r="AG55" s="36">
        <v>254</v>
      </c>
      <c r="AH55" s="63">
        <f t="shared" si="104"/>
        <v>4.88461538461539</v>
      </c>
      <c r="AI55" s="55">
        <v>71</v>
      </c>
      <c r="AJ55" s="36">
        <v>364</v>
      </c>
      <c r="AK55" s="63">
        <f t="shared" si="105"/>
        <v>5.12676056338028</v>
      </c>
      <c r="AL55" s="55">
        <v>140</v>
      </c>
      <c r="AM55" s="36">
        <v>645</v>
      </c>
      <c r="AN55" s="63">
        <f t="shared" si="106"/>
        <v>4.60714285714286</v>
      </c>
      <c r="AO55" s="36">
        <v>225</v>
      </c>
      <c r="AP55" s="36">
        <v>936</v>
      </c>
      <c r="AQ55" s="63">
        <f t="shared" si="8"/>
        <v>4.16</v>
      </c>
      <c r="AR55" s="65"/>
      <c r="AS55" s="49"/>
      <c r="AT55" s="12">
        <v>32</v>
      </c>
      <c r="AU55" s="63">
        <v>4.42904019688269</v>
      </c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5"/>
      <c r="CC55" s="7"/>
      <c r="CD55" s="73"/>
      <c r="CE55" s="54"/>
      <c r="CF55" s="7"/>
      <c r="CG55" s="73"/>
      <c r="CH55" s="54"/>
      <c r="CI55" s="7"/>
      <c r="CJ55" s="73"/>
      <c r="CK55" s="54"/>
      <c r="CL55" s="7"/>
      <c r="CM55" s="73"/>
      <c r="CN55" s="54"/>
      <c r="CO55" s="7"/>
      <c r="CP55" s="73" t="e">
        <f t="shared" si="111"/>
        <v>#DIV/0!</v>
      </c>
      <c r="CQ55" s="54">
        <v>69</v>
      </c>
      <c r="CR55" s="7">
        <v>307</v>
      </c>
      <c r="CS55" s="73">
        <f t="shared" si="112"/>
        <v>4.44927536231884</v>
      </c>
      <c r="CT55" s="54">
        <v>203</v>
      </c>
      <c r="CU55" s="7">
        <v>856</v>
      </c>
      <c r="CV55" s="73">
        <f t="shared" si="116"/>
        <v>4.21674876847291</v>
      </c>
      <c r="CW55" s="54">
        <v>239</v>
      </c>
      <c r="CX55" s="7">
        <v>1010</v>
      </c>
      <c r="CY55" s="73">
        <f t="shared" si="117"/>
        <v>4.22594142259414</v>
      </c>
      <c r="CZ55" s="78">
        <f t="shared" si="113"/>
        <v>511</v>
      </c>
      <c r="DA55" s="40">
        <f t="shared" si="114"/>
        <v>2173</v>
      </c>
      <c r="DB55" s="73">
        <f t="shared" si="115"/>
        <v>4.25244618395303</v>
      </c>
      <c r="DC55" s="51"/>
      <c r="DU55" s="5"/>
      <c r="DV55" s="13"/>
      <c r="DW55" s="51"/>
      <c r="DX55" s="78"/>
      <c r="DY55" s="40"/>
      <c r="DZ55" s="73"/>
      <c r="EA55" s="86"/>
      <c r="EB55" s="86"/>
      <c r="EC55" s="89"/>
      <c r="ED55" s="78"/>
      <c r="EE55" s="40"/>
      <c r="EF55" s="73"/>
      <c r="EG55" s="54"/>
      <c r="EH55" s="40"/>
      <c r="EI55" s="51"/>
      <c r="EJ55" s="78"/>
      <c r="EK55" s="40"/>
      <c r="EL55" s="73"/>
      <c r="EM55" s="54"/>
      <c r="EN55" s="5"/>
      <c r="EO55" s="73"/>
      <c r="EP55" s="54"/>
      <c r="EQ55" s="5"/>
      <c r="ER55" s="73"/>
      <c r="ET55" s="7"/>
      <c r="EU55" s="7"/>
      <c r="EV55" s="73"/>
      <c r="EW55" s="54"/>
      <c r="EX55" s="7"/>
      <c r="EY55" s="73"/>
      <c r="EZ55" s="40"/>
      <c r="FA55" s="40"/>
      <c r="FB55" s="51"/>
      <c r="FC55" s="40"/>
      <c r="FD55" s="40"/>
      <c r="FE55" s="51"/>
      <c r="FF55" s="40"/>
      <c r="FG55" s="40"/>
      <c r="FH55" s="73"/>
      <c r="FI55" s="78"/>
      <c r="FJ55" s="40"/>
      <c r="FK55" s="73"/>
      <c r="FL55" s="78"/>
      <c r="FM55" s="40"/>
      <c r="FN55" s="73"/>
      <c r="FO55" s="78"/>
      <c r="FP55" s="40"/>
      <c r="FQ55" s="73"/>
    </row>
    <row r="56" spans="3:173">
      <c r="C56" s="8" t="s">
        <v>200</v>
      </c>
      <c r="D56" s="7" t="s">
        <v>201</v>
      </c>
      <c r="E56" s="12">
        <v>12</v>
      </c>
      <c r="F56" s="12" t="s">
        <v>10</v>
      </c>
      <c r="G56" s="12">
        <v>35</v>
      </c>
      <c r="H56" s="19"/>
      <c r="I56" s="37"/>
      <c r="J56" s="38"/>
      <c r="K56" s="39"/>
      <c r="L56" s="40"/>
      <c r="M56" s="51"/>
      <c r="N56" s="4">
        <f t="shared" si="99"/>
        <v>1527</v>
      </c>
      <c r="O56" s="5">
        <f t="shared" si="100"/>
        <v>8274</v>
      </c>
      <c r="P56" s="50">
        <f t="shared" si="101"/>
        <v>5.41846758349705</v>
      </c>
      <c r="Q56" s="31">
        <f t="shared" si="2"/>
        <v>2949.0001</v>
      </c>
      <c r="R56" s="32">
        <f t="shared" si="3"/>
        <v>18021</v>
      </c>
      <c r="S56" s="48">
        <f t="shared" si="52"/>
        <v>6.11088483855935</v>
      </c>
      <c r="T56" s="55">
        <v>639</v>
      </c>
      <c r="U56" s="36">
        <v>3620</v>
      </c>
      <c r="V56" s="63">
        <f t="shared" si="57"/>
        <v>5.66510172143975</v>
      </c>
      <c r="W56" s="55">
        <v>544</v>
      </c>
      <c r="X56" s="36">
        <v>3381</v>
      </c>
      <c r="Y56" s="63">
        <f t="shared" si="58"/>
        <v>6.21507352941176</v>
      </c>
      <c r="Z56" s="55">
        <v>390</v>
      </c>
      <c r="AA56" s="36">
        <v>2396</v>
      </c>
      <c r="AB56" s="63">
        <f t="shared" si="120"/>
        <v>6.14358974358974</v>
      </c>
      <c r="AC56" s="55">
        <v>52</v>
      </c>
      <c r="AD56" s="36">
        <v>258</v>
      </c>
      <c r="AE56" s="63">
        <f t="shared" si="103"/>
        <v>4.96153846153846</v>
      </c>
      <c r="AF56" s="55">
        <v>0.0001</v>
      </c>
      <c r="AG56" s="36">
        <v>0</v>
      </c>
      <c r="AH56" s="63">
        <f t="shared" si="104"/>
        <v>0</v>
      </c>
      <c r="AI56" s="55">
        <v>236</v>
      </c>
      <c r="AJ56" s="36">
        <v>1917</v>
      </c>
      <c r="AK56" s="63">
        <f t="shared" si="105"/>
        <v>8.1228813559322</v>
      </c>
      <c r="AL56" s="55">
        <v>399</v>
      </c>
      <c r="AM56" s="36">
        <v>2669</v>
      </c>
      <c r="AN56" s="63">
        <f t="shared" si="106"/>
        <v>6.68922305764411</v>
      </c>
      <c r="AO56" s="36">
        <v>689</v>
      </c>
      <c r="AP56" s="36">
        <v>3780</v>
      </c>
      <c r="AQ56" s="63">
        <f t="shared" si="8"/>
        <v>5.48621190130624</v>
      </c>
      <c r="AR56" s="65"/>
      <c r="AS56" s="49"/>
      <c r="AT56" s="12">
        <v>35</v>
      </c>
      <c r="AU56" s="63">
        <v>6.11088483855935</v>
      </c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5"/>
      <c r="CC56" s="7"/>
      <c r="CD56" s="73"/>
      <c r="CE56" s="54"/>
      <c r="CF56" s="7"/>
      <c r="CG56" s="73"/>
      <c r="CH56" s="54"/>
      <c r="CI56" s="7"/>
      <c r="CJ56" s="73"/>
      <c r="CK56" s="54"/>
      <c r="CL56" s="7"/>
      <c r="CM56" s="73"/>
      <c r="CN56" s="54">
        <v>87</v>
      </c>
      <c r="CO56" s="7">
        <v>765</v>
      </c>
      <c r="CP56" s="73">
        <f t="shared" si="111"/>
        <v>8.79310344827586</v>
      </c>
      <c r="CQ56" s="54">
        <v>193</v>
      </c>
      <c r="CR56" s="7">
        <v>1500</v>
      </c>
      <c r="CS56" s="73">
        <f t="shared" si="112"/>
        <v>7.7720207253886</v>
      </c>
      <c r="CT56" s="54">
        <v>559</v>
      </c>
      <c r="CU56" s="7">
        <v>2547</v>
      </c>
      <c r="CV56" s="73">
        <f t="shared" si="116"/>
        <v>4.55635062611807</v>
      </c>
      <c r="CW56" s="54">
        <v>688</v>
      </c>
      <c r="CX56" s="7">
        <v>3462</v>
      </c>
      <c r="CY56" s="73">
        <f t="shared" si="117"/>
        <v>5.03197674418605</v>
      </c>
      <c r="CZ56" s="78">
        <f t="shared" si="113"/>
        <v>1527</v>
      </c>
      <c r="DA56" s="40">
        <f t="shared" si="114"/>
        <v>8274</v>
      </c>
      <c r="DB56" s="73">
        <f t="shared" si="115"/>
        <v>5.41846758349705</v>
      </c>
      <c r="DC56" s="51"/>
      <c r="DU56" s="5"/>
      <c r="DV56" s="13"/>
      <c r="DW56" s="51"/>
      <c r="DX56" s="78"/>
      <c r="DY56" s="40"/>
      <c r="DZ56" s="73"/>
      <c r="EA56" s="86"/>
      <c r="EB56" s="86"/>
      <c r="EC56" s="89"/>
      <c r="ED56" s="78"/>
      <c r="EE56" s="40"/>
      <c r="EF56" s="73"/>
      <c r="EG56" s="54"/>
      <c r="EH56" s="40"/>
      <c r="EI56" s="51"/>
      <c r="EJ56" s="78"/>
      <c r="EK56" s="40"/>
      <c r="EL56" s="73"/>
      <c r="EM56" s="54"/>
      <c r="EN56" s="5"/>
      <c r="EO56" s="73"/>
      <c r="EP56" s="54"/>
      <c r="EQ56" s="5"/>
      <c r="ER56" s="73"/>
      <c r="ET56" s="7"/>
      <c r="EU56" s="7"/>
      <c r="EV56" s="73"/>
      <c r="EW56" s="54"/>
      <c r="EX56" s="7"/>
      <c r="EY56" s="73"/>
      <c r="EZ56" s="40"/>
      <c r="FA56" s="40"/>
      <c r="FB56" s="51"/>
      <c r="FC56" s="40"/>
      <c r="FD56" s="40"/>
      <c r="FE56" s="51"/>
      <c r="FF56" s="40"/>
      <c r="FG56" s="40"/>
      <c r="FH56" s="73"/>
      <c r="FI56" s="78"/>
      <c r="FJ56" s="40"/>
      <c r="FK56" s="73"/>
      <c r="FL56" s="78"/>
      <c r="FM56" s="40"/>
      <c r="FN56" s="73"/>
      <c r="FO56" s="78"/>
      <c r="FP56" s="40"/>
      <c r="FQ56" s="73"/>
    </row>
    <row r="57" spans="3:173">
      <c r="C57" s="8" t="s">
        <v>202</v>
      </c>
      <c r="D57" s="7" t="s">
        <v>79</v>
      </c>
      <c r="E57" s="12">
        <v>11.2</v>
      </c>
      <c r="F57" s="12" t="s">
        <v>7</v>
      </c>
      <c r="G57" s="12">
        <v>33</v>
      </c>
      <c r="H57" s="19"/>
      <c r="I57" s="37"/>
      <c r="J57" s="38"/>
      <c r="K57" s="39"/>
      <c r="L57" s="40"/>
      <c r="M57" s="51"/>
      <c r="N57" s="4">
        <f t="shared" si="99"/>
        <v>1236</v>
      </c>
      <c r="O57" s="5">
        <f t="shared" si="100"/>
        <v>5680</v>
      </c>
      <c r="P57" s="50">
        <f t="shared" si="101"/>
        <v>4.59546925566343</v>
      </c>
      <c r="Q57" s="31">
        <f t="shared" si="2"/>
        <v>3024</v>
      </c>
      <c r="R57" s="32">
        <f t="shared" si="3"/>
        <v>13585</v>
      </c>
      <c r="S57" s="48">
        <f t="shared" si="52"/>
        <v>4.49239417989418</v>
      </c>
      <c r="T57" s="55">
        <v>649</v>
      </c>
      <c r="U57" s="36">
        <v>2761</v>
      </c>
      <c r="V57" s="63">
        <f t="shared" si="57"/>
        <v>4.25423728813559</v>
      </c>
      <c r="W57" s="55">
        <v>503</v>
      </c>
      <c r="X57" s="36">
        <v>2263</v>
      </c>
      <c r="Y57" s="63">
        <f t="shared" si="58"/>
        <v>4.49900596421471</v>
      </c>
      <c r="Z57" s="55">
        <v>404</v>
      </c>
      <c r="AA57" s="36">
        <v>1767</v>
      </c>
      <c r="AB57" s="63">
        <f t="shared" si="120"/>
        <v>4.37376237623762</v>
      </c>
      <c r="AC57" s="55">
        <v>142</v>
      </c>
      <c r="AD57" s="36">
        <v>646</v>
      </c>
      <c r="AE57" s="63">
        <f t="shared" si="103"/>
        <v>4.54929577464789</v>
      </c>
      <c r="AF57" s="55">
        <v>22</v>
      </c>
      <c r="AG57" s="36">
        <v>132</v>
      </c>
      <c r="AH57" s="63">
        <f t="shared" si="104"/>
        <v>6</v>
      </c>
      <c r="AI57" s="55">
        <v>239</v>
      </c>
      <c r="AJ57" s="36">
        <v>1316</v>
      </c>
      <c r="AK57" s="63">
        <f t="shared" si="105"/>
        <v>5.50627615062761</v>
      </c>
      <c r="AL57" s="55">
        <v>395</v>
      </c>
      <c r="AM57" s="36">
        <v>1887</v>
      </c>
      <c r="AN57" s="63">
        <f t="shared" si="106"/>
        <v>4.77721518987342</v>
      </c>
      <c r="AO57" s="36">
        <v>670</v>
      </c>
      <c r="AP57" s="36">
        <v>2813</v>
      </c>
      <c r="AQ57" s="63">
        <f t="shared" si="8"/>
        <v>4.19850746268657</v>
      </c>
      <c r="AR57" s="65"/>
      <c r="AS57" s="49"/>
      <c r="AT57" s="12">
        <v>33</v>
      </c>
      <c r="AU57" s="63">
        <v>4.49239417989418</v>
      </c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5"/>
      <c r="CC57" s="7"/>
      <c r="CD57" s="73"/>
      <c r="CE57" s="54"/>
      <c r="CF57" s="7"/>
      <c r="CG57" s="73"/>
      <c r="CH57" s="54"/>
      <c r="CI57" s="7"/>
      <c r="CJ57" s="73"/>
      <c r="CK57" s="54"/>
      <c r="CL57" s="7"/>
      <c r="CM57" s="73"/>
      <c r="CN57" s="54">
        <v>11</v>
      </c>
      <c r="CO57" s="7">
        <v>71</v>
      </c>
      <c r="CP57" s="73">
        <f t="shared" si="111"/>
        <v>6.45454545454545</v>
      </c>
      <c r="CQ57" s="54">
        <v>155</v>
      </c>
      <c r="CR57" s="7">
        <v>823</v>
      </c>
      <c r="CS57" s="73">
        <f t="shared" si="112"/>
        <v>5.30967741935484</v>
      </c>
      <c r="CT57" s="54">
        <v>456</v>
      </c>
      <c r="CU57" s="7">
        <v>2086</v>
      </c>
      <c r="CV57" s="73">
        <f t="shared" si="116"/>
        <v>4.57456140350877</v>
      </c>
      <c r="CW57" s="54">
        <v>614</v>
      </c>
      <c r="CX57" s="7">
        <v>2700</v>
      </c>
      <c r="CY57" s="73">
        <f t="shared" si="117"/>
        <v>4.39739413680782</v>
      </c>
      <c r="CZ57" s="78">
        <f t="shared" si="113"/>
        <v>1236</v>
      </c>
      <c r="DA57" s="40">
        <f t="shared" si="114"/>
        <v>5680</v>
      </c>
      <c r="DB57" s="73">
        <f t="shared" si="115"/>
        <v>4.59546925566343</v>
      </c>
      <c r="DC57" s="51"/>
      <c r="DU57" s="5"/>
      <c r="DV57" s="13"/>
      <c r="DW57" s="51"/>
      <c r="DX57" s="78"/>
      <c r="DY57" s="40"/>
      <c r="DZ57" s="73"/>
      <c r="EA57" s="86"/>
      <c r="EB57" s="86"/>
      <c r="EC57" s="89"/>
      <c r="ED57" s="78"/>
      <c r="EE57" s="40"/>
      <c r="EF57" s="73"/>
      <c r="EG57" s="54"/>
      <c r="EH57" s="40"/>
      <c r="EI57" s="51"/>
      <c r="EJ57" s="78"/>
      <c r="EK57" s="40"/>
      <c r="EL57" s="73"/>
      <c r="EM57" s="54"/>
      <c r="EN57" s="5"/>
      <c r="EO57" s="73"/>
      <c r="EP57" s="54"/>
      <c r="EQ57" s="5"/>
      <c r="ER57" s="73"/>
      <c r="ET57" s="7"/>
      <c r="EU57" s="7"/>
      <c r="EV57" s="73"/>
      <c r="EW57" s="54"/>
      <c r="EX57" s="7"/>
      <c r="EY57" s="73"/>
      <c r="EZ57" s="40"/>
      <c r="FA57" s="40"/>
      <c r="FB57" s="51"/>
      <c r="FC57" s="40"/>
      <c r="FD57" s="40"/>
      <c r="FE57" s="51"/>
      <c r="FF57" s="40"/>
      <c r="FG57" s="40"/>
      <c r="FH57" s="73"/>
      <c r="FI57" s="78"/>
      <c r="FJ57" s="40"/>
      <c r="FK57" s="73"/>
      <c r="FL57" s="78"/>
      <c r="FM57" s="40"/>
      <c r="FN57" s="73"/>
      <c r="FO57" s="78"/>
      <c r="FP57" s="40"/>
      <c r="FQ57" s="73"/>
    </row>
    <row r="58" spans="3:173">
      <c r="C58" s="8" t="s">
        <v>203</v>
      </c>
      <c r="D58" s="7" t="s">
        <v>59</v>
      </c>
      <c r="E58" s="12">
        <v>7.5</v>
      </c>
      <c r="F58" s="12" t="s">
        <v>10</v>
      </c>
      <c r="G58" s="12">
        <v>31</v>
      </c>
      <c r="H58" s="19"/>
      <c r="I58" s="37"/>
      <c r="J58" s="38"/>
      <c r="K58" s="39"/>
      <c r="L58" s="40"/>
      <c r="M58" s="51"/>
      <c r="N58" s="4">
        <f t="shared" si="99"/>
        <v>1112</v>
      </c>
      <c r="O58" s="5">
        <f t="shared" si="100"/>
        <v>4581</v>
      </c>
      <c r="P58" s="50">
        <f t="shared" si="101"/>
        <v>4.11960431654676</v>
      </c>
      <c r="Q58" s="31">
        <f t="shared" si="2"/>
        <v>1841.0001</v>
      </c>
      <c r="R58" s="32">
        <f t="shared" si="3"/>
        <v>7298</v>
      </c>
      <c r="S58" s="48">
        <f t="shared" si="52"/>
        <v>3.96414970319665</v>
      </c>
      <c r="T58" s="55">
        <v>597</v>
      </c>
      <c r="U58" s="36">
        <v>2354</v>
      </c>
      <c r="V58" s="63">
        <f t="shared" si="57"/>
        <v>3.9430485762144</v>
      </c>
      <c r="W58" s="55">
        <v>477</v>
      </c>
      <c r="X58" s="36">
        <v>2025</v>
      </c>
      <c r="Y58" s="63">
        <f t="shared" si="58"/>
        <v>4.24528301886792</v>
      </c>
      <c r="Z58" s="55">
        <v>387</v>
      </c>
      <c r="AA58" s="36">
        <v>1625</v>
      </c>
      <c r="AB58" s="63">
        <f t="shared" si="120"/>
        <v>4.19896640826873</v>
      </c>
      <c r="AC58" s="55">
        <v>134</v>
      </c>
      <c r="AD58" s="36">
        <v>369</v>
      </c>
      <c r="AE58" s="63">
        <f t="shared" si="103"/>
        <v>2.75373134328358</v>
      </c>
      <c r="AF58" s="55">
        <v>0.0001</v>
      </c>
      <c r="AG58" s="36">
        <v>0</v>
      </c>
      <c r="AH58" s="63">
        <f t="shared" si="104"/>
        <v>0</v>
      </c>
      <c r="AI58" s="55">
        <v>246</v>
      </c>
      <c r="AJ58" s="36">
        <v>925</v>
      </c>
      <c r="AK58" s="63">
        <f t="shared" si="105"/>
        <v>3.76016260162602</v>
      </c>
      <c r="AL58" s="55"/>
      <c r="AM58" s="36"/>
      <c r="AN58" s="63" t="e">
        <f t="shared" si="106"/>
        <v>#DIV/0!</v>
      </c>
      <c r="AO58" s="36"/>
      <c r="AP58" s="36"/>
      <c r="AQ58" s="63" t="e">
        <f t="shared" si="8"/>
        <v>#DIV/0!</v>
      </c>
      <c r="AR58" s="65"/>
      <c r="AS58" s="49"/>
      <c r="AT58" s="12"/>
      <c r="AU58" s="63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63" t="e">
        <f>BL58/BK58</f>
        <v>#DIV/0!</v>
      </c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5"/>
      <c r="CC58" s="7"/>
      <c r="CD58" s="73"/>
      <c r="CE58" s="54"/>
      <c r="CF58" s="7"/>
      <c r="CG58" s="73"/>
      <c r="CH58" s="54"/>
      <c r="CI58" s="7"/>
      <c r="CJ58" s="73"/>
      <c r="CK58" s="54"/>
      <c r="CL58" s="7"/>
      <c r="CM58" s="73"/>
      <c r="CN58" s="54"/>
      <c r="CO58" s="7"/>
      <c r="CP58" s="73"/>
      <c r="CQ58" s="54"/>
      <c r="CR58" s="7"/>
      <c r="CS58" s="73"/>
      <c r="CT58" s="54">
        <v>517</v>
      </c>
      <c r="CU58" s="7">
        <v>2092</v>
      </c>
      <c r="CV58" s="73">
        <f t="shared" si="116"/>
        <v>4.04642166344294</v>
      </c>
      <c r="CW58" s="54">
        <v>595</v>
      </c>
      <c r="CX58" s="7">
        <v>2489</v>
      </c>
      <c r="CY58" s="73">
        <f t="shared" si="117"/>
        <v>4.18319327731092</v>
      </c>
      <c r="CZ58" s="78">
        <f t="shared" si="113"/>
        <v>1112</v>
      </c>
      <c r="DA58" s="40">
        <f t="shared" si="114"/>
        <v>4581</v>
      </c>
      <c r="DB58" s="73">
        <f t="shared" si="115"/>
        <v>4.11960431654676</v>
      </c>
      <c r="DC58" s="51"/>
      <c r="DU58" s="5"/>
      <c r="DV58" s="13"/>
      <c r="DW58" s="51"/>
      <c r="DX58" s="78"/>
      <c r="DY58" s="40"/>
      <c r="DZ58" s="73"/>
      <c r="EA58" s="86"/>
      <c r="EB58" s="86"/>
      <c r="EC58" s="89"/>
      <c r="ED58" s="78"/>
      <c r="EE58" s="40"/>
      <c r="EF58" s="73"/>
      <c r="EG58" s="54"/>
      <c r="EH58" s="40"/>
      <c r="EI58" s="51"/>
      <c r="EJ58" s="78"/>
      <c r="EK58" s="40"/>
      <c r="EL58" s="73"/>
      <c r="EM58" s="54"/>
      <c r="EN58" s="5"/>
      <c r="EO58" s="73"/>
      <c r="EP58" s="54"/>
      <c r="EQ58" s="5"/>
      <c r="ER58" s="73"/>
      <c r="ET58" s="7"/>
      <c r="EU58" s="7"/>
      <c r="EV58" s="73"/>
      <c r="EW58" s="54"/>
      <c r="EX58" s="7"/>
      <c r="EY58" s="73"/>
      <c r="EZ58" s="40"/>
      <c r="FA58" s="40"/>
      <c r="FB58" s="51"/>
      <c r="FC58" s="40"/>
      <c r="FD58" s="40"/>
      <c r="FE58" s="51"/>
      <c r="FF58" s="40"/>
      <c r="FG58" s="40"/>
      <c r="FH58" s="73"/>
      <c r="FI58" s="78"/>
      <c r="FJ58" s="40"/>
      <c r="FK58" s="73"/>
      <c r="FL58" s="78"/>
      <c r="FM58" s="40"/>
      <c r="FN58" s="73"/>
      <c r="FO58" s="78"/>
      <c r="FP58" s="40"/>
      <c r="FQ58" s="73"/>
    </row>
    <row r="59" spans="3:173">
      <c r="C59" s="8" t="s">
        <v>204</v>
      </c>
      <c r="D59" s="7" t="s">
        <v>191</v>
      </c>
      <c r="E59" s="12">
        <v>5</v>
      </c>
      <c r="F59" s="12" t="s">
        <v>142</v>
      </c>
      <c r="G59" s="12"/>
      <c r="H59" s="19"/>
      <c r="I59" s="37"/>
      <c r="J59" s="38"/>
      <c r="K59" s="39"/>
      <c r="L59" s="40"/>
      <c r="M59" s="51"/>
      <c r="N59" s="4">
        <f t="shared" si="99"/>
        <v>752</v>
      </c>
      <c r="O59" s="5">
        <f t="shared" si="100"/>
        <v>2969</v>
      </c>
      <c r="P59" s="50">
        <f t="shared" si="101"/>
        <v>3.94813829787234</v>
      </c>
      <c r="Q59" s="31">
        <f t="shared" si="2"/>
        <v>896</v>
      </c>
      <c r="R59" s="32">
        <f t="shared" si="3"/>
        <v>3752</v>
      </c>
      <c r="S59" s="48">
        <f t="shared" si="52"/>
        <v>4.1875</v>
      </c>
      <c r="T59" s="55">
        <v>377</v>
      </c>
      <c r="U59" s="36">
        <v>1490</v>
      </c>
      <c r="V59" s="63">
        <f t="shared" si="57"/>
        <v>3.95225464190981</v>
      </c>
      <c r="W59" s="55"/>
      <c r="X59" s="36"/>
      <c r="Y59" s="63" t="e">
        <f t="shared" si="58"/>
        <v>#DIV/0!</v>
      </c>
      <c r="Z59" s="55"/>
      <c r="AA59" s="36"/>
      <c r="AB59" s="63" t="e">
        <f t="shared" si="120"/>
        <v>#DIV/0!</v>
      </c>
      <c r="AC59" s="55"/>
      <c r="AD59" s="36"/>
      <c r="AE59" s="63" t="e">
        <f t="shared" si="103"/>
        <v>#DIV/0!</v>
      </c>
      <c r="AF59" s="55">
        <v>13</v>
      </c>
      <c r="AG59" s="36">
        <v>48</v>
      </c>
      <c r="AH59" s="63">
        <f t="shared" si="104"/>
        <v>3.69230769230769</v>
      </c>
      <c r="AI59" s="55">
        <v>86</v>
      </c>
      <c r="AJ59" s="36">
        <v>416</v>
      </c>
      <c r="AK59" s="63">
        <f t="shared" si="105"/>
        <v>4.83720930232558</v>
      </c>
      <c r="AL59" s="55">
        <v>125</v>
      </c>
      <c r="AM59" s="36">
        <v>585</v>
      </c>
      <c r="AN59" s="63">
        <f t="shared" si="106"/>
        <v>4.68</v>
      </c>
      <c r="AO59" s="36">
        <v>295</v>
      </c>
      <c r="AP59" s="36">
        <v>1213</v>
      </c>
      <c r="AQ59" s="63">
        <f t="shared" si="8"/>
        <v>4.11186440677966</v>
      </c>
      <c r="AR59" s="65"/>
      <c r="AS59" s="49"/>
      <c r="AT59" s="12"/>
      <c r="AU59" s="63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5"/>
      <c r="CC59" s="7"/>
      <c r="CD59" s="73"/>
      <c r="CE59" s="54"/>
      <c r="CF59" s="7"/>
      <c r="CG59" s="73"/>
      <c r="CH59" s="54"/>
      <c r="CI59" s="7"/>
      <c r="CJ59" s="73"/>
      <c r="CK59" s="54"/>
      <c r="CL59" s="7"/>
      <c r="CM59" s="73"/>
      <c r="CN59" s="54"/>
      <c r="CO59" s="7"/>
      <c r="CP59" s="73"/>
      <c r="CQ59" s="54">
        <v>126</v>
      </c>
      <c r="CR59" s="7">
        <v>480</v>
      </c>
      <c r="CS59" s="73">
        <f t="shared" si="112"/>
        <v>3.80952380952381</v>
      </c>
      <c r="CT59" s="54">
        <v>287</v>
      </c>
      <c r="CU59" s="7">
        <v>1117</v>
      </c>
      <c r="CV59" s="73">
        <f t="shared" si="116"/>
        <v>3.89198606271777</v>
      </c>
      <c r="CW59" s="54">
        <v>339</v>
      </c>
      <c r="CX59" s="7">
        <v>1372</v>
      </c>
      <c r="CY59" s="73">
        <f t="shared" si="117"/>
        <v>4.04719764011799</v>
      </c>
      <c r="CZ59" s="78">
        <f t="shared" si="113"/>
        <v>752</v>
      </c>
      <c r="DA59" s="40">
        <f t="shared" si="114"/>
        <v>2969</v>
      </c>
      <c r="DB59" s="73">
        <f t="shared" si="115"/>
        <v>3.94813829787234</v>
      </c>
      <c r="DC59" s="51"/>
      <c r="DU59" s="5"/>
      <c r="DV59" s="13"/>
      <c r="DW59" s="51"/>
      <c r="DX59" s="78"/>
      <c r="DY59" s="40"/>
      <c r="DZ59" s="73"/>
      <c r="EA59" s="86"/>
      <c r="EB59" s="86"/>
      <c r="EC59" s="89"/>
      <c r="ED59" s="78"/>
      <c r="EE59" s="40"/>
      <c r="EF59" s="73"/>
      <c r="EG59" s="54"/>
      <c r="EH59" s="40"/>
      <c r="EI59" s="51"/>
      <c r="EJ59" s="78"/>
      <c r="EK59" s="40"/>
      <c r="EL59" s="73"/>
      <c r="EM59" s="54"/>
      <c r="EN59" s="5"/>
      <c r="EO59" s="73"/>
      <c r="EP59" s="54"/>
      <c r="EQ59" s="5"/>
      <c r="ER59" s="73"/>
      <c r="ET59" s="7"/>
      <c r="EU59" s="7"/>
      <c r="EV59" s="73"/>
      <c r="EW59" s="54"/>
      <c r="EX59" s="7"/>
      <c r="EY59" s="73"/>
      <c r="EZ59" s="40"/>
      <c r="FA59" s="40"/>
      <c r="FB59" s="51"/>
      <c r="FC59" s="40"/>
      <c r="FD59" s="40"/>
      <c r="FE59" s="51"/>
      <c r="FF59" s="40"/>
      <c r="FG59" s="40"/>
      <c r="FH59" s="73"/>
      <c r="FI59" s="78"/>
      <c r="FJ59" s="40"/>
      <c r="FK59" s="73"/>
      <c r="FL59" s="78"/>
      <c r="FM59" s="40"/>
      <c r="FN59" s="73"/>
      <c r="FO59" s="78"/>
      <c r="FP59" s="40"/>
      <c r="FQ59" s="73"/>
    </row>
    <row r="60" spans="3:173">
      <c r="C60" s="8" t="s">
        <v>205</v>
      </c>
      <c r="D60" s="7" t="s">
        <v>59</v>
      </c>
      <c r="E60" s="12">
        <v>7.5</v>
      </c>
      <c r="F60" s="12" t="s">
        <v>7</v>
      </c>
      <c r="G60" s="12">
        <v>30</v>
      </c>
      <c r="H60" s="19"/>
      <c r="I60" s="37"/>
      <c r="J60" s="38"/>
      <c r="K60" s="39"/>
      <c r="L60" s="40"/>
      <c r="M60" s="51"/>
      <c r="N60" s="4">
        <f t="shared" si="99"/>
        <v>431</v>
      </c>
      <c r="O60" s="5">
        <f t="shared" si="100"/>
        <v>2002</v>
      </c>
      <c r="P60" s="50">
        <f t="shared" si="101"/>
        <v>4.64501160092807</v>
      </c>
      <c r="Q60" s="31">
        <f t="shared" si="2"/>
        <v>2036</v>
      </c>
      <c r="R60" s="32">
        <f t="shared" si="3"/>
        <v>10580</v>
      </c>
      <c r="S60" s="48">
        <f t="shared" si="52"/>
        <v>5.19646365422397</v>
      </c>
      <c r="T60" s="55">
        <v>439</v>
      </c>
      <c r="U60" s="36">
        <v>2008</v>
      </c>
      <c r="V60" s="63">
        <f t="shared" si="57"/>
        <v>4.57403189066059</v>
      </c>
      <c r="W60" s="55">
        <v>315</v>
      </c>
      <c r="X60" s="36">
        <v>1625</v>
      </c>
      <c r="Y60" s="63">
        <f t="shared" si="58"/>
        <v>5.15873015873016</v>
      </c>
      <c r="Z60" s="55">
        <v>271</v>
      </c>
      <c r="AA60" s="36">
        <v>1500</v>
      </c>
      <c r="AB60" s="63">
        <f t="shared" si="120"/>
        <v>5.53505535055351</v>
      </c>
      <c r="AC60" s="55">
        <v>90</v>
      </c>
      <c r="AD60" s="36">
        <v>474</v>
      </c>
      <c r="AE60" s="63">
        <f t="shared" si="103"/>
        <v>5.26666666666667</v>
      </c>
      <c r="AF60" s="55">
        <v>58</v>
      </c>
      <c r="AG60" s="36">
        <v>344</v>
      </c>
      <c r="AH60" s="63">
        <f t="shared" si="104"/>
        <v>5.93103448275862</v>
      </c>
      <c r="AI60" s="55">
        <v>161</v>
      </c>
      <c r="AJ60" s="36">
        <v>1015</v>
      </c>
      <c r="AK60" s="63">
        <f t="shared" si="105"/>
        <v>6.30434782608696</v>
      </c>
      <c r="AL60" s="55">
        <v>270</v>
      </c>
      <c r="AM60" s="36">
        <v>1486</v>
      </c>
      <c r="AN60" s="63">
        <f t="shared" si="106"/>
        <v>5.5037037037037</v>
      </c>
      <c r="AO60" s="36">
        <v>432</v>
      </c>
      <c r="AP60" s="36">
        <v>2128</v>
      </c>
      <c r="AQ60" s="63">
        <f t="shared" si="8"/>
        <v>4.92592592592593</v>
      </c>
      <c r="AR60" s="65"/>
      <c r="AS60" s="49"/>
      <c r="AT60" s="12">
        <v>30</v>
      </c>
      <c r="AU60" s="63">
        <v>5.19646365422397</v>
      </c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5"/>
      <c r="CC60" s="7"/>
      <c r="CD60" s="73"/>
      <c r="CE60" s="54"/>
      <c r="CF60" s="7"/>
      <c r="CG60" s="73"/>
      <c r="CH60" s="54"/>
      <c r="CI60" s="7"/>
      <c r="CJ60" s="73"/>
      <c r="CK60" s="54"/>
      <c r="CL60" s="7"/>
      <c r="CM60" s="73"/>
      <c r="CN60" s="54"/>
      <c r="CO60" s="7"/>
      <c r="CP60" s="73"/>
      <c r="CQ60" s="54"/>
      <c r="CR60" s="7"/>
      <c r="CS60" s="73"/>
      <c r="CT60" s="54"/>
      <c r="CU60" s="7"/>
      <c r="CV60" s="73"/>
      <c r="CW60" s="54">
        <v>431</v>
      </c>
      <c r="CX60" s="7">
        <v>2002</v>
      </c>
      <c r="CY60" s="73">
        <f t="shared" si="117"/>
        <v>4.64501160092807</v>
      </c>
      <c r="CZ60" s="78">
        <f t="shared" si="113"/>
        <v>431</v>
      </c>
      <c r="DA60" s="40">
        <f t="shared" si="114"/>
        <v>2002</v>
      </c>
      <c r="DB60" s="73">
        <f t="shared" si="115"/>
        <v>4.64501160092807</v>
      </c>
      <c r="DC60" s="51"/>
      <c r="DU60" s="5"/>
      <c r="DV60" s="13"/>
      <c r="DW60" s="51"/>
      <c r="DX60" s="78"/>
      <c r="DY60" s="40"/>
      <c r="DZ60" s="73"/>
      <c r="EA60" s="86"/>
      <c r="EB60" s="86"/>
      <c r="EC60" s="89"/>
      <c r="ED60" s="78"/>
      <c r="EE60" s="40"/>
      <c r="EF60" s="73"/>
      <c r="EG60" s="54"/>
      <c r="EH60" s="40"/>
      <c r="EI60" s="51"/>
      <c r="EJ60" s="78"/>
      <c r="EK60" s="40"/>
      <c r="EL60" s="73"/>
      <c r="EM60" s="54"/>
      <c r="EN60" s="5"/>
      <c r="EO60" s="73"/>
      <c r="EP60" s="54"/>
      <c r="EQ60" s="5"/>
      <c r="ER60" s="73"/>
      <c r="ET60" s="7"/>
      <c r="EU60" s="7"/>
      <c r="EV60" s="73"/>
      <c r="EW60" s="54"/>
      <c r="EX60" s="7"/>
      <c r="EY60" s="73"/>
      <c r="EZ60" s="40"/>
      <c r="FA60" s="40"/>
      <c r="FB60" s="51"/>
      <c r="FC60" s="40"/>
      <c r="FD60" s="40"/>
      <c r="FE60" s="51"/>
      <c r="FF60" s="40"/>
      <c r="FG60" s="40"/>
      <c r="FH60" s="73"/>
      <c r="FI60" s="78"/>
      <c r="FJ60" s="40"/>
      <c r="FK60" s="73"/>
      <c r="FL60" s="78"/>
      <c r="FM60" s="40"/>
      <c r="FN60" s="73"/>
      <c r="FO60" s="78"/>
      <c r="FP60" s="40"/>
      <c r="FQ60" s="73"/>
    </row>
    <row r="61" spans="3:173">
      <c r="C61" s="8" t="s">
        <v>206</v>
      </c>
      <c r="D61" s="7" t="s">
        <v>207</v>
      </c>
      <c r="E61" s="12">
        <v>5</v>
      </c>
      <c r="F61" s="12" t="s">
        <v>7</v>
      </c>
      <c r="G61" s="12">
        <v>30</v>
      </c>
      <c r="H61" s="19"/>
      <c r="I61" s="37"/>
      <c r="J61" s="38"/>
      <c r="K61" s="39"/>
      <c r="L61" s="40"/>
      <c r="M61" s="51"/>
      <c r="N61" s="4"/>
      <c r="O61" s="7"/>
      <c r="P61" s="50"/>
      <c r="Q61" s="35">
        <f t="shared" si="2"/>
        <v>843</v>
      </c>
      <c r="R61" s="36">
        <f t="shared" si="3"/>
        <v>4193</v>
      </c>
      <c r="S61" s="59">
        <f t="shared" si="52"/>
        <v>4.97390272835113</v>
      </c>
      <c r="T61" s="55"/>
      <c r="U61" s="36"/>
      <c r="V61" s="63"/>
      <c r="W61" s="55"/>
      <c r="X61" s="36"/>
      <c r="Y61" s="63"/>
      <c r="Z61" s="55"/>
      <c r="AA61" s="36"/>
      <c r="AB61" s="63"/>
      <c r="AC61" s="55"/>
      <c r="AD61" s="36"/>
      <c r="AE61" s="63"/>
      <c r="AF61" s="55"/>
      <c r="AG61" s="36"/>
      <c r="AH61" s="63"/>
      <c r="AI61" s="55">
        <v>172</v>
      </c>
      <c r="AJ61" s="36">
        <v>914</v>
      </c>
      <c r="AK61" s="63">
        <f t="shared" si="105"/>
        <v>5.31395348837209</v>
      </c>
      <c r="AL61" s="55">
        <v>260</v>
      </c>
      <c r="AM61" s="36">
        <v>1333</v>
      </c>
      <c r="AN61" s="63">
        <f t="shared" si="106"/>
        <v>5.12692307692308</v>
      </c>
      <c r="AO61" s="36">
        <v>411</v>
      </c>
      <c r="AP61" s="36">
        <v>1946</v>
      </c>
      <c r="AQ61" s="63">
        <f t="shared" si="8"/>
        <v>4.73479318734793</v>
      </c>
      <c r="AR61" s="65"/>
      <c r="AS61" s="49"/>
      <c r="AT61" s="12">
        <v>30</v>
      </c>
      <c r="AU61" s="63">
        <v>4.97390272835113</v>
      </c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5"/>
      <c r="CC61" s="7"/>
      <c r="CD61" s="73"/>
      <c r="CE61" s="54"/>
      <c r="CF61" s="7"/>
      <c r="CG61" s="73"/>
      <c r="CH61" s="54"/>
      <c r="CI61" s="7"/>
      <c r="CJ61" s="73"/>
      <c r="CK61" s="54"/>
      <c r="CL61" s="7"/>
      <c r="CM61" s="73"/>
      <c r="CN61" s="54"/>
      <c r="CO61" s="7"/>
      <c r="CP61" s="73"/>
      <c r="CQ61" s="54"/>
      <c r="CR61" s="7"/>
      <c r="CS61" s="73"/>
      <c r="CT61" s="54"/>
      <c r="CU61" s="7"/>
      <c r="CV61" s="73"/>
      <c r="CW61" s="54"/>
      <c r="CX61" s="7"/>
      <c r="CY61" s="73"/>
      <c r="CZ61" s="78"/>
      <c r="DA61" s="40"/>
      <c r="DB61" s="73"/>
      <c r="DC61" s="51"/>
      <c r="DU61" s="5"/>
      <c r="DV61" s="13"/>
      <c r="DW61" s="51"/>
      <c r="DX61" s="78"/>
      <c r="DY61" s="40"/>
      <c r="DZ61" s="73"/>
      <c r="EA61" s="86"/>
      <c r="EB61" s="86"/>
      <c r="EC61" s="89"/>
      <c r="ED61" s="78"/>
      <c r="EE61" s="40"/>
      <c r="EF61" s="73"/>
      <c r="EG61" s="54"/>
      <c r="EH61" s="40"/>
      <c r="EI61" s="51"/>
      <c r="EJ61" s="78"/>
      <c r="EK61" s="40"/>
      <c r="EL61" s="73"/>
      <c r="EM61" s="54"/>
      <c r="EN61" s="5"/>
      <c r="EO61" s="73"/>
      <c r="EP61" s="54"/>
      <c r="EQ61" s="5"/>
      <c r="ER61" s="73"/>
      <c r="ET61" s="7"/>
      <c r="EU61" s="7"/>
      <c r="EV61" s="73"/>
      <c r="EW61" s="54"/>
      <c r="EX61" s="7"/>
      <c r="EY61" s="73"/>
      <c r="EZ61" s="40"/>
      <c r="FA61" s="40"/>
      <c r="FB61" s="51"/>
      <c r="FC61" s="40"/>
      <c r="FD61" s="40"/>
      <c r="FE61" s="51"/>
      <c r="FF61" s="40"/>
      <c r="FG61" s="40"/>
      <c r="FH61" s="73"/>
      <c r="FI61" s="78"/>
      <c r="FJ61" s="40"/>
      <c r="FK61" s="73"/>
      <c r="FL61" s="78"/>
      <c r="FM61" s="40"/>
      <c r="FN61" s="73"/>
      <c r="FO61" s="78"/>
      <c r="FP61" s="40"/>
      <c r="FQ61" s="73"/>
    </row>
    <row r="62" spans="3:173">
      <c r="C62" s="8" t="s">
        <v>208</v>
      </c>
      <c r="D62" s="7" t="s">
        <v>209</v>
      </c>
      <c r="E62" s="12">
        <v>11.2</v>
      </c>
      <c r="F62" s="12" t="s">
        <v>10</v>
      </c>
      <c r="G62" s="12">
        <v>31</v>
      </c>
      <c r="H62" s="19"/>
      <c r="I62" s="37"/>
      <c r="J62" s="38"/>
      <c r="K62" s="39"/>
      <c r="L62" s="40"/>
      <c r="M62" s="51"/>
      <c r="N62" s="4"/>
      <c r="O62" s="7"/>
      <c r="P62" s="50"/>
      <c r="Q62" s="35">
        <f t="shared" si="2"/>
        <v>1450</v>
      </c>
      <c r="R62" s="36">
        <f t="shared" si="3"/>
        <v>6115</v>
      </c>
      <c r="S62" s="59">
        <f t="shared" si="52"/>
        <v>4.21724137931034</v>
      </c>
      <c r="T62" s="55"/>
      <c r="U62" s="36"/>
      <c r="V62" s="63"/>
      <c r="W62" s="55"/>
      <c r="X62" s="36"/>
      <c r="Y62" s="63"/>
      <c r="Z62" s="55"/>
      <c r="AA62" s="36"/>
      <c r="AB62" s="63"/>
      <c r="AC62" s="55"/>
      <c r="AD62" s="36"/>
      <c r="AE62" s="63"/>
      <c r="AF62" s="55"/>
      <c r="AG62" s="36"/>
      <c r="AH62" s="63"/>
      <c r="AI62" s="55">
        <v>273</v>
      </c>
      <c r="AJ62" s="36">
        <v>1332</v>
      </c>
      <c r="AK62" s="63">
        <f t="shared" si="105"/>
        <v>4.87912087912088</v>
      </c>
      <c r="AL62" s="55">
        <v>459</v>
      </c>
      <c r="AM62" s="36">
        <v>1815</v>
      </c>
      <c r="AN62" s="63">
        <f t="shared" si="106"/>
        <v>3.95424836601307</v>
      </c>
      <c r="AO62" s="36">
        <v>718</v>
      </c>
      <c r="AP62" s="36">
        <v>2968</v>
      </c>
      <c r="AQ62" s="63">
        <f t="shared" si="8"/>
        <v>4.13370473537604</v>
      </c>
      <c r="AR62" s="65"/>
      <c r="AS62" s="49"/>
      <c r="AT62" s="12">
        <v>31</v>
      </c>
      <c r="AU62" s="63">
        <v>4.21724137931034</v>
      </c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5"/>
      <c r="CC62" s="7"/>
      <c r="CD62" s="73"/>
      <c r="CE62" s="54"/>
      <c r="CF62" s="7"/>
      <c r="CG62" s="73"/>
      <c r="CH62" s="54"/>
      <c r="CI62" s="7"/>
      <c r="CJ62" s="73"/>
      <c r="CK62" s="54"/>
      <c r="CL62" s="7"/>
      <c r="CM62" s="73"/>
      <c r="CN62" s="54"/>
      <c r="CO62" s="7"/>
      <c r="CP62" s="73"/>
      <c r="CQ62" s="54"/>
      <c r="CR62" s="7"/>
      <c r="CS62" s="73"/>
      <c r="CT62" s="54"/>
      <c r="CU62" s="7"/>
      <c r="CV62" s="73"/>
      <c r="CW62" s="54"/>
      <c r="CX62" s="7"/>
      <c r="CY62" s="73"/>
      <c r="CZ62" s="78"/>
      <c r="DA62" s="40"/>
      <c r="DB62" s="73"/>
      <c r="DC62" s="51"/>
      <c r="DU62" s="5"/>
      <c r="DV62" s="13"/>
      <c r="DW62" s="51"/>
      <c r="DX62" s="78"/>
      <c r="DY62" s="40"/>
      <c r="DZ62" s="73"/>
      <c r="EA62" s="86"/>
      <c r="EB62" s="86"/>
      <c r="EC62" s="89"/>
      <c r="ED62" s="78"/>
      <c r="EE62" s="40"/>
      <c r="EF62" s="73"/>
      <c r="EG62" s="54"/>
      <c r="EH62" s="40"/>
      <c r="EI62" s="51"/>
      <c r="EJ62" s="78"/>
      <c r="EK62" s="40"/>
      <c r="EL62" s="73"/>
      <c r="EM62" s="54"/>
      <c r="EN62" s="5"/>
      <c r="EO62" s="73"/>
      <c r="EP62" s="54"/>
      <c r="EQ62" s="5"/>
      <c r="ER62" s="73"/>
      <c r="ET62" s="7"/>
      <c r="EU62" s="7"/>
      <c r="EV62" s="73"/>
      <c r="EW62" s="54"/>
      <c r="EX62" s="7"/>
      <c r="EY62" s="73"/>
      <c r="EZ62" s="40"/>
      <c r="FA62" s="40"/>
      <c r="FB62" s="51"/>
      <c r="FC62" s="40"/>
      <c r="FD62" s="40"/>
      <c r="FE62" s="51"/>
      <c r="FF62" s="40"/>
      <c r="FG62" s="40"/>
      <c r="FH62" s="73"/>
      <c r="FI62" s="78"/>
      <c r="FJ62" s="40"/>
      <c r="FK62" s="73"/>
      <c r="FL62" s="78"/>
      <c r="FM62" s="40"/>
      <c r="FN62" s="73"/>
      <c r="FO62" s="78"/>
      <c r="FP62" s="40"/>
      <c r="FQ62" s="73"/>
    </row>
    <row r="63" spans="3:173">
      <c r="C63" s="8" t="s">
        <v>210</v>
      </c>
      <c r="D63" s="7" t="s">
        <v>211</v>
      </c>
      <c r="E63" s="12">
        <v>7</v>
      </c>
      <c r="F63" s="12" t="s">
        <v>7</v>
      </c>
      <c r="G63" s="12">
        <v>33</v>
      </c>
      <c r="H63" s="19"/>
      <c r="I63" s="37"/>
      <c r="J63" s="38"/>
      <c r="K63" s="39"/>
      <c r="L63" s="40"/>
      <c r="M63" s="51"/>
      <c r="N63" s="4"/>
      <c r="O63" s="7"/>
      <c r="P63" s="50"/>
      <c r="Q63" s="35">
        <f t="shared" si="2"/>
        <v>1033</v>
      </c>
      <c r="R63" s="36">
        <f t="shared" si="3"/>
        <v>3928</v>
      </c>
      <c r="S63" s="59">
        <f t="shared" si="52"/>
        <v>3.80251694094869</v>
      </c>
      <c r="T63" s="55"/>
      <c r="U63" s="36"/>
      <c r="V63" s="63"/>
      <c r="W63" s="55"/>
      <c r="X63" s="36"/>
      <c r="Y63" s="63"/>
      <c r="Z63" s="55"/>
      <c r="AA63" s="36"/>
      <c r="AB63" s="63"/>
      <c r="AC63" s="55"/>
      <c r="AD63" s="36"/>
      <c r="AE63" s="63"/>
      <c r="AF63" s="55"/>
      <c r="AG63" s="36"/>
      <c r="AH63" s="63"/>
      <c r="AI63" s="55">
        <v>190</v>
      </c>
      <c r="AJ63" s="36">
        <v>850</v>
      </c>
      <c r="AK63" s="63">
        <f t="shared" si="105"/>
        <v>4.47368421052632</v>
      </c>
      <c r="AL63" s="55">
        <v>309</v>
      </c>
      <c r="AM63" s="36">
        <v>1195</v>
      </c>
      <c r="AN63" s="63">
        <f t="shared" si="106"/>
        <v>3.8673139158576</v>
      </c>
      <c r="AO63" s="36">
        <v>534</v>
      </c>
      <c r="AP63" s="36">
        <v>1883</v>
      </c>
      <c r="AQ63" s="63">
        <f t="shared" si="8"/>
        <v>3.52621722846442</v>
      </c>
      <c r="AR63" s="65"/>
      <c r="AS63" s="49"/>
      <c r="AT63" s="12">
        <v>33</v>
      </c>
      <c r="AU63" s="63">
        <v>3.80251694094869</v>
      </c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5"/>
      <c r="CC63" s="7"/>
      <c r="CD63" s="73"/>
      <c r="CE63" s="54"/>
      <c r="CF63" s="7"/>
      <c r="CG63" s="73"/>
      <c r="CH63" s="54"/>
      <c r="CI63" s="7"/>
      <c r="CJ63" s="73"/>
      <c r="CK63" s="54"/>
      <c r="CL63" s="7"/>
      <c r="CM63" s="73"/>
      <c r="CN63" s="54"/>
      <c r="CO63" s="7"/>
      <c r="CP63" s="73"/>
      <c r="CQ63" s="54"/>
      <c r="CR63" s="7"/>
      <c r="CS63" s="73"/>
      <c r="CT63" s="54"/>
      <c r="CU63" s="7"/>
      <c r="CV63" s="73"/>
      <c r="CW63" s="54"/>
      <c r="CX63" s="7"/>
      <c r="CY63" s="73"/>
      <c r="CZ63" s="78"/>
      <c r="DA63" s="40"/>
      <c r="DB63" s="73"/>
      <c r="DC63" s="51"/>
      <c r="DU63" s="5"/>
      <c r="DV63" s="13"/>
      <c r="DW63" s="51"/>
      <c r="DX63" s="78"/>
      <c r="DY63" s="40"/>
      <c r="DZ63" s="73"/>
      <c r="EA63" s="86"/>
      <c r="EB63" s="86"/>
      <c r="EC63" s="89"/>
      <c r="ED63" s="78"/>
      <c r="EE63" s="40"/>
      <c r="EF63" s="73"/>
      <c r="EG63" s="54"/>
      <c r="EH63" s="40"/>
      <c r="EI63" s="51"/>
      <c r="EJ63" s="78"/>
      <c r="EK63" s="40"/>
      <c r="EL63" s="73"/>
      <c r="EM63" s="54"/>
      <c r="EN63" s="5"/>
      <c r="EO63" s="73"/>
      <c r="EP63" s="54"/>
      <c r="EQ63" s="5"/>
      <c r="ER63" s="73"/>
      <c r="ET63" s="7"/>
      <c r="EU63" s="7"/>
      <c r="EV63" s="73"/>
      <c r="EW63" s="54"/>
      <c r="EX63" s="7"/>
      <c r="EY63" s="73"/>
      <c r="EZ63" s="40"/>
      <c r="FA63" s="40"/>
      <c r="FB63" s="51"/>
      <c r="FC63" s="40"/>
      <c r="FD63" s="40"/>
      <c r="FE63" s="51"/>
      <c r="FF63" s="40"/>
      <c r="FG63" s="40"/>
      <c r="FH63" s="73"/>
      <c r="FI63" s="78"/>
      <c r="FJ63" s="40"/>
      <c r="FK63" s="73"/>
      <c r="FL63" s="78"/>
      <c r="FM63" s="40"/>
      <c r="FN63" s="73"/>
      <c r="FO63" s="78"/>
      <c r="FP63" s="40"/>
      <c r="FQ63" s="73"/>
    </row>
    <row r="64" spans="3:173">
      <c r="C64" s="8" t="s">
        <v>212</v>
      </c>
      <c r="D64" s="7" t="s">
        <v>213</v>
      </c>
      <c r="E64" s="12">
        <v>5</v>
      </c>
      <c r="F64" s="12" t="s">
        <v>7</v>
      </c>
      <c r="G64" s="12"/>
      <c r="H64" s="19"/>
      <c r="I64" s="37"/>
      <c r="J64" s="38"/>
      <c r="K64" s="39"/>
      <c r="L64" s="40"/>
      <c r="M64" s="51"/>
      <c r="N64" s="4"/>
      <c r="O64" s="7"/>
      <c r="P64" s="50"/>
      <c r="Q64" s="35">
        <f t="shared" si="2"/>
        <v>335</v>
      </c>
      <c r="R64" s="36">
        <f t="shared" si="3"/>
        <v>1882</v>
      </c>
      <c r="S64" s="59">
        <f t="shared" si="52"/>
        <v>5.61791044776119</v>
      </c>
      <c r="T64" s="55"/>
      <c r="U64" s="36"/>
      <c r="V64" s="63"/>
      <c r="W64" s="55"/>
      <c r="X64" s="36"/>
      <c r="Y64" s="63"/>
      <c r="Z64" s="55"/>
      <c r="AA64" s="36"/>
      <c r="AB64" s="63"/>
      <c r="AC64" s="55"/>
      <c r="AD64" s="36"/>
      <c r="AE64" s="63"/>
      <c r="AF64" s="55"/>
      <c r="AG64" s="36"/>
      <c r="AH64" s="63"/>
      <c r="AI64" s="55">
        <v>335</v>
      </c>
      <c r="AJ64" s="36">
        <v>1882</v>
      </c>
      <c r="AK64" s="63">
        <f t="shared" si="105"/>
        <v>5.61791044776119</v>
      </c>
      <c r="AL64" s="55"/>
      <c r="AM64" s="36"/>
      <c r="AN64" s="63" t="e">
        <f t="shared" si="106"/>
        <v>#DIV/0!</v>
      </c>
      <c r="AO64" s="36"/>
      <c r="AP64" s="36"/>
      <c r="AQ64" s="63" t="e">
        <f t="shared" si="8"/>
        <v>#DIV/0!</v>
      </c>
      <c r="AR64" s="65"/>
      <c r="AS64" s="49"/>
      <c r="AT64" s="12"/>
      <c r="AU64" s="63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5"/>
      <c r="CC64" s="7"/>
      <c r="CD64" s="73"/>
      <c r="CE64" s="54"/>
      <c r="CF64" s="7"/>
      <c r="CG64" s="73"/>
      <c r="CH64" s="54"/>
      <c r="CI64" s="7"/>
      <c r="CJ64" s="73"/>
      <c r="CK64" s="54"/>
      <c r="CL64" s="7"/>
      <c r="CM64" s="73"/>
      <c r="CN64" s="54"/>
      <c r="CO64" s="7"/>
      <c r="CP64" s="73"/>
      <c r="CQ64" s="54"/>
      <c r="CR64" s="7"/>
      <c r="CS64" s="73"/>
      <c r="CT64" s="54"/>
      <c r="CU64" s="7"/>
      <c r="CV64" s="73"/>
      <c r="CW64" s="54"/>
      <c r="CX64" s="7"/>
      <c r="CY64" s="73"/>
      <c r="CZ64" s="78"/>
      <c r="DA64" s="40"/>
      <c r="DB64" s="73"/>
      <c r="DC64" s="51"/>
      <c r="DU64" s="5"/>
      <c r="DV64" s="13"/>
      <c r="DW64" s="51"/>
      <c r="DX64" s="78"/>
      <c r="DY64" s="40"/>
      <c r="DZ64" s="73"/>
      <c r="EA64" s="86"/>
      <c r="EB64" s="86"/>
      <c r="EC64" s="89"/>
      <c r="ED64" s="78"/>
      <c r="EE64" s="40"/>
      <c r="EF64" s="73"/>
      <c r="EG64" s="54"/>
      <c r="EH64" s="40"/>
      <c r="EI64" s="51"/>
      <c r="EJ64" s="78"/>
      <c r="EK64" s="40"/>
      <c r="EL64" s="73"/>
      <c r="EM64" s="54"/>
      <c r="EN64" s="5"/>
      <c r="EO64" s="73"/>
      <c r="EP64" s="54"/>
      <c r="EQ64" s="5"/>
      <c r="ER64" s="73"/>
      <c r="ET64" s="7"/>
      <c r="EU64" s="7"/>
      <c r="EV64" s="73"/>
      <c r="EW64" s="54"/>
      <c r="EX64" s="7"/>
      <c r="EY64" s="73"/>
      <c r="EZ64" s="40"/>
      <c r="FA64" s="40"/>
      <c r="FB64" s="51"/>
      <c r="FC64" s="40"/>
      <c r="FD64" s="40"/>
      <c r="FE64" s="51"/>
      <c r="FF64" s="40"/>
      <c r="FG64" s="40"/>
      <c r="FH64" s="73"/>
      <c r="FI64" s="78"/>
      <c r="FJ64" s="40"/>
      <c r="FK64" s="73"/>
      <c r="FL64" s="78"/>
      <c r="FM64" s="40"/>
      <c r="FN64" s="73"/>
      <c r="FO64" s="78"/>
      <c r="FP64" s="40"/>
      <c r="FQ64" s="73"/>
    </row>
    <row r="65" spans="3:173">
      <c r="C65" s="8" t="s">
        <v>214</v>
      </c>
      <c r="D65" s="7" t="s">
        <v>215</v>
      </c>
      <c r="E65" s="12">
        <v>8</v>
      </c>
      <c r="F65" s="12" t="s">
        <v>10</v>
      </c>
      <c r="G65" s="12">
        <v>32</v>
      </c>
      <c r="H65" s="19"/>
      <c r="I65" s="37"/>
      <c r="J65" s="38"/>
      <c r="K65" s="39"/>
      <c r="L65" s="40"/>
      <c r="M65" s="51"/>
      <c r="N65" s="4"/>
      <c r="O65" s="7"/>
      <c r="P65" s="50"/>
      <c r="Q65" s="35">
        <f t="shared" si="2"/>
        <v>1383</v>
      </c>
      <c r="R65" s="36">
        <f t="shared" si="3"/>
        <v>5606</v>
      </c>
      <c r="S65" s="59">
        <f t="shared" si="52"/>
        <v>4.05350686912509</v>
      </c>
      <c r="T65" s="55"/>
      <c r="U65" s="36"/>
      <c r="V65" s="63"/>
      <c r="W65" s="55"/>
      <c r="X65" s="36"/>
      <c r="Y65" s="63"/>
      <c r="Z65" s="55"/>
      <c r="AA65" s="36"/>
      <c r="AB65" s="63"/>
      <c r="AC65" s="55"/>
      <c r="AD65" s="36"/>
      <c r="AE65" s="63"/>
      <c r="AF65" s="55"/>
      <c r="AG65" s="36"/>
      <c r="AH65" s="63"/>
      <c r="AI65" s="55">
        <v>284</v>
      </c>
      <c r="AJ65" s="36">
        <v>1302</v>
      </c>
      <c r="AK65" s="63">
        <f t="shared" si="105"/>
        <v>4.58450704225352</v>
      </c>
      <c r="AL65" s="55">
        <v>402</v>
      </c>
      <c r="AM65" s="36">
        <v>1695</v>
      </c>
      <c r="AN65" s="63">
        <f t="shared" si="106"/>
        <v>4.21641791044776</v>
      </c>
      <c r="AO65" s="36">
        <v>697</v>
      </c>
      <c r="AP65" s="36">
        <v>2609</v>
      </c>
      <c r="AQ65" s="63">
        <f t="shared" si="8"/>
        <v>3.74318507890961</v>
      </c>
      <c r="AR65" s="65"/>
      <c r="AS65" s="49"/>
      <c r="AT65" s="12">
        <v>32</v>
      </c>
      <c r="AU65" s="63">
        <v>4.05350686912509</v>
      </c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5"/>
      <c r="CC65" s="7"/>
      <c r="CD65" s="73"/>
      <c r="CE65" s="54"/>
      <c r="CF65" s="7"/>
      <c r="CG65" s="73"/>
      <c r="CH65" s="54"/>
      <c r="CI65" s="7"/>
      <c r="CJ65" s="73"/>
      <c r="CK65" s="54"/>
      <c r="CL65" s="7"/>
      <c r="CM65" s="73"/>
      <c r="CN65" s="54"/>
      <c r="CO65" s="7"/>
      <c r="CP65" s="73"/>
      <c r="CQ65" s="54"/>
      <c r="CR65" s="7"/>
      <c r="CS65" s="73"/>
      <c r="CT65" s="54"/>
      <c r="CU65" s="7"/>
      <c r="CV65" s="73"/>
      <c r="CW65" s="54"/>
      <c r="CX65" s="7"/>
      <c r="CY65" s="73"/>
      <c r="CZ65" s="78"/>
      <c r="DA65" s="40"/>
      <c r="DB65" s="73"/>
      <c r="DC65" s="51"/>
      <c r="DU65" s="5"/>
      <c r="DV65" s="13"/>
      <c r="DW65" s="51"/>
      <c r="DX65" s="78"/>
      <c r="DY65" s="40"/>
      <c r="DZ65" s="73"/>
      <c r="EA65" s="86"/>
      <c r="EB65" s="86"/>
      <c r="EC65" s="89"/>
      <c r="ED65" s="78"/>
      <c r="EE65" s="40"/>
      <c r="EF65" s="73"/>
      <c r="EG65" s="54"/>
      <c r="EH65" s="40"/>
      <c r="EI65" s="51"/>
      <c r="EJ65" s="78"/>
      <c r="EK65" s="40"/>
      <c r="EL65" s="73"/>
      <c r="EM65" s="54"/>
      <c r="EN65" s="5"/>
      <c r="EO65" s="73"/>
      <c r="EP65" s="54"/>
      <c r="EQ65" s="5"/>
      <c r="ER65" s="73"/>
      <c r="ET65" s="7"/>
      <c r="EU65" s="7"/>
      <c r="EV65" s="73"/>
      <c r="EW65" s="54"/>
      <c r="EX65" s="7"/>
      <c r="EY65" s="73"/>
      <c r="EZ65" s="40"/>
      <c r="FA65" s="40"/>
      <c r="FB65" s="51"/>
      <c r="FC65" s="40"/>
      <c r="FD65" s="40"/>
      <c r="FE65" s="51"/>
      <c r="FF65" s="40"/>
      <c r="FG65" s="40"/>
      <c r="FH65" s="73"/>
      <c r="FI65" s="78"/>
      <c r="FJ65" s="40"/>
      <c r="FK65" s="73"/>
      <c r="FL65" s="78"/>
      <c r="FM65" s="40"/>
      <c r="FN65" s="73"/>
      <c r="FO65" s="78"/>
      <c r="FP65" s="40"/>
      <c r="FQ65" s="73"/>
    </row>
    <row r="66" spans="3:173">
      <c r="C66" s="8" t="s">
        <v>216</v>
      </c>
      <c r="D66" s="7" t="s">
        <v>215</v>
      </c>
      <c r="E66" s="12">
        <v>8</v>
      </c>
      <c r="F66" s="12" t="s">
        <v>10</v>
      </c>
      <c r="G66" s="12">
        <v>30</v>
      </c>
      <c r="H66" s="19"/>
      <c r="I66" s="37"/>
      <c r="J66" s="38"/>
      <c r="K66" s="39"/>
      <c r="L66" s="40"/>
      <c r="M66" s="51"/>
      <c r="N66" s="4"/>
      <c r="O66" s="7"/>
      <c r="P66" s="50"/>
      <c r="Q66" s="35">
        <f t="shared" si="2"/>
        <v>933</v>
      </c>
      <c r="R66" s="36">
        <f t="shared" si="3"/>
        <v>4099</v>
      </c>
      <c r="S66" s="59">
        <f t="shared" si="52"/>
        <v>4.39335476956056</v>
      </c>
      <c r="T66" s="55"/>
      <c r="U66" s="36"/>
      <c r="V66" s="63"/>
      <c r="W66" s="55"/>
      <c r="X66" s="36"/>
      <c r="Y66" s="63"/>
      <c r="Z66" s="55"/>
      <c r="AA66" s="36"/>
      <c r="AB66" s="63"/>
      <c r="AC66" s="55"/>
      <c r="AD66" s="36"/>
      <c r="AE66" s="63"/>
      <c r="AF66" s="55"/>
      <c r="AG66" s="36"/>
      <c r="AH66" s="63"/>
      <c r="AI66" s="55">
        <v>174</v>
      </c>
      <c r="AJ66" s="36">
        <v>910</v>
      </c>
      <c r="AK66" s="63">
        <f t="shared" si="105"/>
        <v>5.22988505747126</v>
      </c>
      <c r="AL66" s="55">
        <v>288</v>
      </c>
      <c r="AM66" s="36">
        <v>1311</v>
      </c>
      <c r="AN66" s="63">
        <f t="shared" si="106"/>
        <v>4.55208333333333</v>
      </c>
      <c r="AO66" s="36">
        <v>471</v>
      </c>
      <c r="AP66" s="36">
        <v>1878</v>
      </c>
      <c r="AQ66" s="63">
        <f t="shared" si="8"/>
        <v>3.98726114649682</v>
      </c>
      <c r="AR66" s="65"/>
      <c r="AS66" s="49"/>
      <c r="AT66" s="12">
        <v>30</v>
      </c>
      <c r="AU66" s="63">
        <v>4.39335476956056</v>
      </c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5"/>
      <c r="CC66" s="7"/>
      <c r="CD66" s="73"/>
      <c r="CE66" s="54"/>
      <c r="CF66" s="7"/>
      <c r="CG66" s="73"/>
      <c r="CH66" s="54"/>
      <c r="CI66" s="7"/>
      <c r="CJ66" s="73"/>
      <c r="CK66" s="54"/>
      <c r="CL66" s="7"/>
      <c r="CM66" s="73"/>
      <c r="CN66" s="54"/>
      <c r="CO66" s="7"/>
      <c r="CP66" s="73"/>
      <c r="CQ66" s="54"/>
      <c r="CR66" s="7"/>
      <c r="CS66" s="73"/>
      <c r="CT66" s="54"/>
      <c r="CU66" s="7"/>
      <c r="CV66" s="73"/>
      <c r="CW66" s="54"/>
      <c r="CX66" s="7"/>
      <c r="CY66" s="73"/>
      <c r="CZ66" s="78"/>
      <c r="DA66" s="40"/>
      <c r="DB66" s="73"/>
      <c r="DC66" s="51"/>
      <c r="DU66" s="5"/>
      <c r="DV66" s="13"/>
      <c r="DW66" s="51"/>
      <c r="DX66" s="78"/>
      <c r="DY66" s="40"/>
      <c r="DZ66" s="73"/>
      <c r="EA66" s="86"/>
      <c r="EB66" s="86"/>
      <c r="EC66" s="89"/>
      <c r="ED66" s="78"/>
      <c r="EE66" s="40"/>
      <c r="EF66" s="73"/>
      <c r="EG66" s="54"/>
      <c r="EH66" s="40"/>
      <c r="EI66" s="51"/>
      <c r="EJ66" s="78"/>
      <c r="EK66" s="40"/>
      <c r="EL66" s="73"/>
      <c r="EM66" s="54"/>
      <c r="EN66" s="5"/>
      <c r="EO66" s="73"/>
      <c r="EP66" s="54"/>
      <c r="EQ66" s="5"/>
      <c r="ER66" s="73"/>
      <c r="ET66" s="7"/>
      <c r="EU66" s="7"/>
      <c r="EV66" s="73"/>
      <c r="EW66" s="54"/>
      <c r="EX66" s="7"/>
      <c r="EY66" s="73"/>
      <c r="EZ66" s="40"/>
      <c r="FA66" s="40"/>
      <c r="FB66" s="51"/>
      <c r="FC66" s="40"/>
      <c r="FD66" s="40"/>
      <c r="FE66" s="51"/>
      <c r="FF66" s="40"/>
      <c r="FG66" s="40"/>
      <c r="FH66" s="73"/>
      <c r="FI66" s="78"/>
      <c r="FJ66" s="40"/>
      <c r="FK66" s="73"/>
      <c r="FL66" s="78"/>
      <c r="FM66" s="40"/>
      <c r="FN66" s="73"/>
      <c r="FO66" s="78"/>
      <c r="FP66" s="40"/>
      <c r="FQ66" s="73"/>
    </row>
    <row r="67" spans="3:173">
      <c r="C67" s="8" t="s">
        <v>217</v>
      </c>
      <c r="D67" s="7" t="s">
        <v>59</v>
      </c>
      <c r="E67" s="12">
        <v>7.5</v>
      </c>
      <c r="F67" s="12" t="s">
        <v>10</v>
      </c>
      <c r="G67" s="12"/>
      <c r="H67" s="19"/>
      <c r="I67" s="37"/>
      <c r="J67" s="38"/>
      <c r="K67" s="39"/>
      <c r="L67" s="40"/>
      <c r="M67" s="51"/>
      <c r="N67" s="4"/>
      <c r="O67" s="7"/>
      <c r="P67" s="50"/>
      <c r="Q67" s="35">
        <f t="shared" si="2"/>
        <v>1505</v>
      </c>
      <c r="R67" s="36">
        <f t="shared" si="3"/>
        <v>6639</v>
      </c>
      <c r="S67" s="59">
        <f t="shared" si="52"/>
        <v>4.41129568106312</v>
      </c>
      <c r="T67" s="55"/>
      <c r="U67" s="36"/>
      <c r="V67" s="63"/>
      <c r="W67" s="55"/>
      <c r="X67" s="36"/>
      <c r="Y67" s="63"/>
      <c r="Z67" s="55"/>
      <c r="AA67" s="36"/>
      <c r="AB67" s="63"/>
      <c r="AC67" s="55"/>
      <c r="AD67" s="36"/>
      <c r="AE67" s="63"/>
      <c r="AF67" s="55"/>
      <c r="AG67" s="36"/>
      <c r="AH67" s="63"/>
      <c r="AI67" s="55">
        <v>324</v>
      </c>
      <c r="AJ67" s="36">
        <v>1492</v>
      </c>
      <c r="AK67" s="63">
        <f t="shared" si="105"/>
        <v>4.60493827160494</v>
      </c>
      <c r="AL67" s="55">
        <v>451</v>
      </c>
      <c r="AM67" s="36">
        <v>2150</v>
      </c>
      <c r="AN67" s="63">
        <f t="shared" si="106"/>
        <v>4.76718403547672</v>
      </c>
      <c r="AO67" s="36">
        <v>730</v>
      </c>
      <c r="AP67" s="36">
        <v>2997</v>
      </c>
      <c r="AQ67" s="63">
        <f t="shared" si="8"/>
        <v>4.10547945205479</v>
      </c>
      <c r="AR67" s="65"/>
      <c r="AS67" s="49"/>
      <c r="AT67" s="12"/>
      <c r="AU67" s="63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5"/>
      <c r="CC67" s="7"/>
      <c r="CD67" s="73"/>
      <c r="CE67" s="54"/>
      <c r="CF67" s="7"/>
      <c r="CG67" s="73"/>
      <c r="CH67" s="54"/>
      <c r="CI67" s="7"/>
      <c r="CJ67" s="73"/>
      <c r="CK67" s="54"/>
      <c r="CL67" s="7"/>
      <c r="CM67" s="73"/>
      <c r="CN67" s="54"/>
      <c r="CO67" s="7"/>
      <c r="CP67" s="73"/>
      <c r="CQ67" s="54"/>
      <c r="CR67" s="7"/>
      <c r="CS67" s="73"/>
      <c r="CT67" s="54"/>
      <c r="CU67" s="7"/>
      <c r="CV67" s="73"/>
      <c r="CW67" s="54"/>
      <c r="CX67" s="7"/>
      <c r="CY67" s="73"/>
      <c r="CZ67" s="78"/>
      <c r="DA67" s="40"/>
      <c r="DB67" s="73"/>
      <c r="DC67" s="51"/>
      <c r="DU67" s="5"/>
      <c r="DV67" s="13"/>
      <c r="DW67" s="51"/>
      <c r="DX67" s="78"/>
      <c r="DY67" s="40"/>
      <c r="DZ67" s="73"/>
      <c r="EA67" s="86"/>
      <c r="EB67" s="86"/>
      <c r="EC67" s="89"/>
      <c r="ED67" s="78"/>
      <c r="EE67" s="40"/>
      <c r="EF67" s="73"/>
      <c r="EG67" s="54"/>
      <c r="EH67" s="40"/>
      <c r="EI67" s="51"/>
      <c r="EJ67" s="78"/>
      <c r="EK67" s="40"/>
      <c r="EL67" s="73"/>
      <c r="EM67" s="54"/>
      <c r="EN67" s="5"/>
      <c r="EO67" s="73"/>
      <c r="EP67" s="54"/>
      <c r="EQ67" s="5"/>
      <c r="ER67" s="73"/>
      <c r="ET67" s="7"/>
      <c r="EU67" s="7"/>
      <c r="EV67" s="73"/>
      <c r="EW67" s="54"/>
      <c r="EX67" s="7"/>
      <c r="EY67" s="73"/>
      <c r="EZ67" s="40"/>
      <c r="FA67" s="40"/>
      <c r="FB67" s="51"/>
      <c r="FC67" s="40"/>
      <c r="FD67" s="40"/>
      <c r="FE67" s="51"/>
      <c r="FF67" s="40"/>
      <c r="FG67" s="40"/>
      <c r="FH67" s="73"/>
      <c r="FI67" s="78"/>
      <c r="FJ67" s="40"/>
      <c r="FK67" s="73"/>
      <c r="FL67" s="78"/>
      <c r="FM67" s="40"/>
      <c r="FN67" s="73"/>
      <c r="FO67" s="78"/>
      <c r="FP67" s="40"/>
      <c r="FQ67" s="73"/>
    </row>
    <row r="68" spans="3:173">
      <c r="C68" s="8" t="s">
        <v>218</v>
      </c>
      <c r="D68" s="7" t="s">
        <v>219</v>
      </c>
      <c r="E68" s="12">
        <v>9</v>
      </c>
      <c r="F68" s="12" t="s">
        <v>7</v>
      </c>
      <c r="G68" s="12">
        <v>38</v>
      </c>
      <c r="H68" s="19"/>
      <c r="I68" s="37"/>
      <c r="J68" s="38"/>
      <c r="K68" s="39"/>
      <c r="L68" s="40"/>
      <c r="M68" s="51"/>
      <c r="N68" s="4"/>
      <c r="O68" s="7"/>
      <c r="P68" s="50"/>
      <c r="Q68" s="35">
        <f t="shared" si="2"/>
        <v>1645</v>
      </c>
      <c r="R68" s="36">
        <f t="shared" si="3"/>
        <v>5867</v>
      </c>
      <c r="S68" s="59">
        <f t="shared" si="52"/>
        <v>3.56656534954407</v>
      </c>
      <c r="T68" s="55"/>
      <c r="U68" s="36"/>
      <c r="V68" s="63"/>
      <c r="W68" s="55"/>
      <c r="X68" s="36"/>
      <c r="Y68" s="63"/>
      <c r="Z68" s="55"/>
      <c r="AA68" s="36"/>
      <c r="AB68" s="63"/>
      <c r="AC68" s="55"/>
      <c r="AD68" s="36"/>
      <c r="AE68" s="63"/>
      <c r="AF68" s="55"/>
      <c r="AG68" s="36"/>
      <c r="AH68" s="63"/>
      <c r="AI68" s="55">
        <v>283</v>
      </c>
      <c r="AJ68" s="36">
        <v>1304</v>
      </c>
      <c r="AK68" s="63">
        <f t="shared" si="105"/>
        <v>4.60777385159011</v>
      </c>
      <c r="AL68" s="55">
        <v>484</v>
      </c>
      <c r="AM68" s="36">
        <v>1873</v>
      </c>
      <c r="AN68" s="63">
        <f t="shared" si="106"/>
        <v>3.8698347107438</v>
      </c>
      <c r="AO68" s="36">
        <v>878</v>
      </c>
      <c r="AP68" s="36">
        <v>2690</v>
      </c>
      <c r="AQ68" s="63">
        <f t="shared" si="8"/>
        <v>3.06378132118451</v>
      </c>
      <c r="AR68" s="65"/>
      <c r="AS68" s="49"/>
      <c r="AT68" s="12">
        <v>38</v>
      </c>
      <c r="AU68" s="63">
        <v>3.56656534954407</v>
      </c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5"/>
      <c r="CC68" s="7"/>
      <c r="CD68" s="73"/>
      <c r="CE68" s="54"/>
      <c r="CF68" s="7"/>
      <c r="CG68" s="73"/>
      <c r="CH68" s="54"/>
      <c r="CI68" s="7"/>
      <c r="CJ68" s="73"/>
      <c r="CK68" s="54"/>
      <c r="CL68" s="7"/>
      <c r="CM68" s="73"/>
      <c r="CN68" s="54"/>
      <c r="CO68" s="7"/>
      <c r="CP68" s="73"/>
      <c r="CQ68" s="54"/>
      <c r="CR68" s="7"/>
      <c r="CS68" s="73"/>
      <c r="CT68" s="54"/>
      <c r="CU68" s="7"/>
      <c r="CV68" s="73"/>
      <c r="CW68" s="54"/>
      <c r="CX68" s="7"/>
      <c r="CY68" s="73"/>
      <c r="CZ68" s="78"/>
      <c r="DA68" s="40"/>
      <c r="DB68" s="73"/>
      <c r="DC68" s="51"/>
      <c r="DU68" s="5"/>
      <c r="DV68" s="13"/>
      <c r="DW68" s="51"/>
      <c r="DX68" s="78"/>
      <c r="DY68" s="40"/>
      <c r="DZ68" s="73"/>
      <c r="EA68" s="86"/>
      <c r="EB68" s="86"/>
      <c r="EC68" s="89"/>
      <c r="ED68" s="78"/>
      <c r="EE68" s="40"/>
      <c r="EF68" s="73"/>
      <c r="EG68" s="54"/>
      <c r="EH68" s="40"/>
      <c r="EI68" s="51"/>
      <c r="EJ68" s="78"/>
      <c r="EK68" s="40"/>
      <c r="EL68" s="73"/>
      <c r="EM68" s="54"/>
      <c r="EN68" s="5"/>
      <c r="EO68" s="73"/>
      <c r="EP68" s="54"/>
      <c r="EQ68" s="5"/>
      <c r="ER68" s="73"/>
      <c r="ET68" s="7"/>
      <c r="EU68" s="7"/>
      <c r="EV68" s="73"/>
      <c r="EW68" s="54"/>
      <c r="EX68" s="7"/>
      <c r="EY68" s="73"/>
      <c r="EZ68" s="40"/>
      <c r="FA68" s="40"/>
      <c r="FB68" s="51"/>
      <c r="FC68" s="40"/>
      <c r="FD68" s="40"/>
      <c r="FE68" s="51"/>
      <c r="FF68" s="40"/>
      <c r="FG68" s="40"/>
      <c r="FH68" s="73"/>
      <c r="FI68" s="78"/>
      <c r="FJ68" s="40"/>
      <c r="FK68" s="73"/>
      <c r="FL68" s="78"/>
      <c r="FM68" s="40"/>
      <c r="FN68" s="73"/>
      <c r="FO68" s="78"/>
      <c r="FP68" s="40"/>
      <c r="FQ68" s="73"/>
    </row>
    <row r="69" spans="3:173">
      <c r="C69" s="8" t="s">
        <v>220</v>
      </c>
      <c r="D69" s="7" t="s">
        <v>221</v>
      </c>
      <c r="E69" s="12">
        <v>10</v>
      </c>
      <c r="F69" s="12" t="s">
        <v>7</v>
      </c>
      <c r="G69" s="12">
        <v>32</v>
      </c>
      <c r="H69" s="19"/>
      <c r="I69" s="37"/>
      <c r="J69" s="38"/>
      <c r="K69" s="39"/>
      <c r="L69" s="40"/>
      <c r="M69" s="51"/>
      <c r="N69" s="4"/>
      <c r="O69" s="7"/>
      <c r="P69" s="50"/>
      <c r="Q69" s="35">
        <f t="shared" si="2"/>
        <v>1434</v>
      </c>
      <c r="R69" s="36">
        <f t="shared" si="3"/>
        <v>6300</v>
      </c>
      <c r="S69" s="59">
        <f t="shared" si="52"/>
        <v>4.39330543933054</v>
      </c>
      <c r="T69" s="55"/>
      <c r="U69" s="36"/>
      <c r="V69" s="63"/>
      <c r="W69" s="55"/>
      <c r="X69" s="36"/>
      <c r="Y69" s="63"/>
      <c r="Z69" s="55"/>
      <c r="AA69" s="36"/>
      <c r="AB69" s="63"/>
      <c r="AC69" s="55"/>
      <c r="AD69" s="36"/>
      <c r="AE69" s="63"/>
      <c r="AF69" s="55"/>
      <c r="AG69" s="36"/>
      <c r="AH69" s="63"/>
      <c r="AI69" s="55"/>
      <c r="AJ69" s="36"/>
      <c r="AK69" s="63"/>
      <c r="AL69" s="55">
        <v>534</v>
      </c>
      <c r="AM69" s="36">
        <v>2680</v>
      </c>
      <c r="AN69" s="63">
        <f t="shared" si="106"/>
        <v>5.0187265917603</v>
      </c>
      <c r="AO69" s="36">
        <v>900</v>
      </c>
      <c r="AP69" s="36">
        <v>3620</v>
      </c>
      <c r="AQ69" s="63">
        <f t="shared" si="8"/>
        <v>4.02222222222222</v>
      </c>
      <c r="AR69" s="65"/>
      <c r="AS69" s="49"/>
      <c r="AT69" s="12">
        <v>32</v>
      </c>
      <c r="AU69" s="63">
        <v>4.39330543933054</v>
      </c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5"/>
      <c r="CC69" s="7"/>
      <c r="CD69" s="73"/>
      <c r="CE69" s="54"/>
      <c r="CF69" s="7"/>
      <c r="CG69" s="73"/>
      <c r="CH69" s="54"/>
      <c r="CI69" s="7"/>
      <c r="CJ69" s="73"/>
      <c r="CK69" s="54"/>
      <c r="CL69" s="7"/>
      <c r="CM69" s="73"/>
      <c r="CN69" s="54"/>
      <c r="CO69" s="7"/>
      <c r="CP69" s="73"/>
      <c r="CQ69" s="54"/>
      <c r="CR69" s="7"/>
      <c r="CS69" s="73"/>
      <c r="CT69" s="54"/>
      <c r="CU69" s="7"/>
      <c r="CV69" s="73"/>
      <c r="CW69" s="54"/>
      <c r="CX69" s="7"/>
      <c r="CY69" s="73"/>
      <c r="CZ69" s="78"/>
      <c r="DA69" s="40"/>
      <c r="DB69" s="73"/>
      <c r="DC69" s="51"/>
      <c r="DU69" s="5"/>
      <c r="DV69" s="13"/>
      <c r="DW69" s="51"/>
      <c r="DX69" s="78"/>
      <c r="DY69" s="40"/>
      <c r="DZ69" s="73"/>
      <c r="EA69" s="86"/>
      <c r="EB69" s="86"/>
      <c r="EC69" s="89"/>
      <c r="ED69" s="78"/>
      <c r="EE69" s="40"/>
      <c r="EF69" s="73"/>
      <c r="EG69" s="54"/>
      <c r="EH69" s="40"/>
      <c r="EI69" s="51"/>
      <c r="EJ69" s="78"/>
      <c r="EK69" s="40"/>
      <c r="EL69" s="73"/>
      <c r="EM69" s="54"/>
      <c r="EN69" s="5"/>
      <c r="EO69" s="73"/>
      <c r="EP69" s="54"/>
      <c r="EQ69" s="5"/>
      <c r="ER69" s="73"/>
      <c r="ET69" s="7"/>
      <c r="EU69" s="7"/>
      <c r="EV69" s="73"/>
      <c r="EW69" s="54"/>
      <c r="EX69" s="7"/>
      <c r="EY69" s="73"/>
      <c r="EZ69" s="40"/>
      <c r="FA69" s="40"/>
      <c r="FB69" s="51"/>
      <c r="FC69" s="40"/>
      <c r="FD69" s="40"/>
      <c r="FE69" s="51"/>
      <c r="FF69" s="40"/>
      <c r="FG69" s="40"/>
      <c r="FH69" s="73"/>
      <c r="FI69" s="78"/>
      <c r="FJ69" s="40"/>
      <c r="FK69" s="73"/>
      <c r="FL69" s="78"/>
      <c r="FM69" s="40"/>
      <c r="FN69" s="73"/>
      <c r="FO69" s="78"/>
      <c r="FP69" s="40"/>
      <c r="FQ69" s="73"/>
    </row>
    <row r="70" spans="3:173">
      <c r="C70" s="8" t="s">
        <v>222</v>
      </c>
      <c r="D70" s="7" t="s">
        <v>191</v>
      </c>
      <c r="E70" s="12">
        <v>5</v>
      </c>
      <c r="F70" s="12" t="s">
        <v>10</v>
      </c>
      <c r="G70" s="12">
        <v>40</v>
      </c>
      <c r="H70" s="19"/>
      <c r="I70" s="37"/>
      <c r="J70" s="38"/>
      <c r="K70" s="39"/>
      <c r="L70" s="40"/>
      <c r="M70" s="51"/>
      <c r="N70" s="4"/>
      <c r="O70" s="7"/>
      <c r="P70" s="50"/>
      <c r="Q70" s="35">
        <f t="shared" si="2"/>
        <v>827</v>
      </c>
      <c r="R70" s="36">
        <f t="shared" si="3"/>
        <v>3292</v>
      </c>
      <c r="S70" s="59">
        <f t="shared" si="52"/>
        <v>3.98065296251511</v>
      </c>
      <c r="T70" s="55"/>
      <c r="U70" s="36"/>
      <c r="V70" s="63"/>
      <c r="W70" s="55"/>
      <c r="X70" s="36"/>
      <c r="Y70" s="63"/>
      <c r="Z70" s="55"/>
      <c r="AA70" s="36"/>
      <c r="AB70" s="63"/>
      <c r="AC70" s="55"/>
      <c r="AD70" s="36"/>
      <c r="AE70" s="63"/>
      <c r="AF70" s="55"/>
      <c r="AG70" s="36"/>
      <c r="AH70" s="63"/>
      <c r="AI70" s="55"/>
      <c r="AJ70" s="36"/>
      <c r="AK70" s="63"/>
      <c r="AL70" s="55">
        <v>299</v>
      </c>
      <c r="AM70" s="36">
        <v>1266</v>
      </c>
      <c r="AN70" s="63">
        <f t="shared" si="106"/>
        <v>4.23411371237458</v>
      </c>
      <c r="AO70" s="36">
        <v>528</v>
      </c>
      <c r="AP70" s="36">
        <v>2026</v>
      </c>
      <c r="AQ70" s="63">
        <f t="shared" si="8"/>
        <v>3.83712121212121</v>
      </c>
      <c r="AR70" s="65"/>
      <c r="AS70" s="49"/>
      <c r="AT70" s="12">
        <v>40</v>
      </c>
      <c r="AU70" s="63">
        <v>3.98065296251511</v>
      </c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5"/>
      <c r="CC70" s="7"/>
      <c r="CD70" s="73"/>
      <c r="CE70" s="54"/>
      <c r="CF70" s="7"/>
      <c r="CG70" s="73"/>
      <c r="CH70" s="54"/>
      <c r="CI70" s="7"/>
      <c r="CJ70" s="73"/>
      <c r="CK70" s="54"/>
      <c r="CL70" s="7"/>
      <c r="CM70" s="73"/>
      <c r="CN70" s="54"/>
      <c r="CO70" s="7"/>
      <c r="CP70" s="73"/>
      <c r="CQ70" s="54"/>
      <c r="CR70" s="7"/>
      <c r="CS70" s="73"/>
      <c r="CT70" s="54"/>
      <c r="CU70" s="7"/>
      <c r="CV70" s="73"/>
      <c r="CW70" s="54"/>
      <c r="CX70" s="7"/>
      <c r="CY70" s="73"/>
      <c r="CZ70" s="78"/>
      <c r="DA70" s="40"/>
      <c r="DB70" s="73"/>
      <c r="DC70" s="51"/>
      <c r="DU70" s="5"/>
      <c r="DV70" s="13"/>
      <c r="DW70" s="51"/>
      <c r="DX70" s="78"/>
      <c r="DY70" s="40"/>
      <c r="DZ70" s="73"/>
      <c r="EA70" s="86"/>
      <c r="EB70" s="86"/>
      <c r="EC70" s="89"/>
      <c r="ED70" s="78"/>
      <c r="EE70" s="40"/>
      <c r="EF70" s="73"/>
      <c r="EG70" s="54"/>
      <c r="EH70" s="40"/>
      <c r="EI70" s="51"/>
      <c r="EJ70" s="78"/>
      <c r="EK70" s="40"/>
      <c r="EL70" s="73"/>
      <c r="EM70" s="54"/>
      <c r="EN70" s="5"/>
      <c r="EO70" s="73"/>
      <c r="EP70" s="54"/>
      <c r="EQ70" s="5"/>
      <c r="ER70" s="73"/>
      <c r="ET70" s="7"/>
      <c r="EU70" s="7"/>
      <c r="EV70" s="73"/>
      <c r="EW70" s="54"/>
      <c r="EX70" s="7"/>
      <c r="EY70" s="73"/>
      <c r="EZ70" s="40"/>
      <c r="FA70" s="40"/>
      <c r="FB70" s="51"/>
      <c r="FC70" s="40"/>
      <c r="FD70" s="40"/>
      <c r="FE70" s="51"/>
      <c r="FF70" s="40"/>
      <c r="FG70" s="40"/>
      <c r="FH70" s="73"/>
      <c r="FI70" s="78"/>
      <c r="FJ70" s="40"/>
      <c r="FK70" s="73"/>
      <c r="FL70" s="78"/>
      <c r="FM70" s="40"/>
      <c r="FN70" s="73"/>
      <c r="FO70" s="78"/>
      <c r="FP70" s="40"/>
      <c r="FQ70" s="73"/>
    </row>
    <row r="71" spans="3:173">
      <c r="C71" s="8" t="s">
        <v>223</v>
      </c>
      <c r="D71" s="7" t="s">
        <v>209</v>
      </c>
      <c r="E71" s="12">
        <v>7.5</v>
      </c>
      <c r="F71" s="12" t="s">
        <v>7</v>
      </c>
      <c r="G71" s="99">
        <v>31</v>
      </c>
      <c r="H71" s="19"/>
      <c r="I71" s="37"/>
      <c r="J71" s="38"/>
      <c r="K71" s="39"/>
      <c r="L71" s="40"/>
      <c r="M71" s="51"/>
      <c r="N71" s="4"/>
      <c r="O71" s="7"/>
      <c r="P71" s="50"/>
      <c r="Q71" s="35">
        <f t="shared" si="2"/>
        <v>550</v>
      </c>
      <c r="R71" s="36">
        <f t="shared" si="3"/>
        <v>2441</v>
      </c>
      <c r="S71" s="59">
        <f t="shared" si="52"/>
        <v>4.43818181818182</v>
      </c>
      <c r="T71" s="55"/>
      <c r="U71" s="36"/>
      <c r="V71" s="63"/>
      <c r="W71" s="55"/>
      <c r="X71" s="36"/>
      <c r="Y71" s="63"/>
      <c r="Z71" s="55"/>
      <c r="AA71" s="36"/>
      <c r="AB71" s="63"/>
      <c r="AC71" s="55"/>
      <c r="AD71" s="36"/>
      <c r="AE71" s="63"/>
      <c r="AF71" s="55"/>
      <c r="AG71" s="36"/>
      <c r="AH71" s="63"/>
      <c r="AI71" s="55">
        <v>103</v>
      </c>
      <c r="AJ71" s="36">
        <v>446</v>
      </c>
      <c r="AK71" s="63">
        <f>AJ71/AI71</f>
        <v>4.33009708737864</v>
      </c>
      <c r="AL71" s="55">
        <v>147</v>
      </c>
      <c r="AM71" s="36">
        <v>659</v>
      </c>
      <c r="AN71" s="63">
        <f t="shared" si="106"/>
        <v>4.48299319727891</v>
      </c>
      <c r="AO71" s="36">
        <v>300</v>
      </c>
      <c r="AP71" s="36">
        <v>1336</v>
      </c>
      <c r="AQ71" s="63">
        <f t="shared" si="8"/>
        <v>4.45333333333333</v>
      </c>
      <c r="AR71" s="65"/>
      <c r="AS71" s="49"/>
      <c r="AT71" s="99">
        <v>31</v>
      </c>
      <c r="AU71" s="63">
        <v>4.43818181818182</v>
      </c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5"/>
      <c r="CC71" s="7"/>
      <c r="CD71" s="73"/>
      <c r="CE71" s="54"/>
      <c r="CF71" s="7"/>
      <c r="CG71" s="73"/>
      <c r="CH71" s="54"/>
      <c r="CI71" s="7"/>
      <c r="CJ71" s="73"/>
      <c r="CK71" s="54"/>
      <c r="CL71" s="7"/>
      <c r="CM71" s="73"/>
      <c r="CN71" s="54"/>
      <c r="CO71" s="7"/>
      <c r="CP71" s="73"/>
      <c r="CQ71" s="54"/>
      <c r="CR71" s="7"/>
      <c r="CS71" s="73"/>
      <c r="CT71" s="54"/>
      <c r="CU71" s="7"/>
      <c r="CV71" s="73"/>
      <c r="CW71" s="54"/>
      <c r="CX71" s="7"/>
      <c r="CY71" s="73"/>
      <c r="CZ71" s="78"/>
      <c r="DA71" s="40"/>
      <c r="DB71" s="73"/>
      <c r="DC71" s="51"/>
      <c r="DU71" s="5"/>
      <c r="DV71" s="13"/>
      <c r="DW71" s="51"/>
      <c r="DX71" s="78"/>
      <c r="DY71" s="40"/>
      <c r="DZ71" s="73"/>
      <c r="EA71" s="86"/>
      <c r="EB71" s="86"/>
      <c r="EC71" s="89"/>
      <c r="ED71" s="78"/>
      <c r="EE71" s="40"/>
      <c r="EF71" s="73"/>
      <c r="EG71" s="54"/>
      <c r="EH71" s="40"/>
      <c r="EI71" s="51"/>
      <c r="EJ71" s="78"/>
      <c r="EK71" s="40"/>
      <c r="EL71" s="73"/>
      <c r="EM71" s="54"/>
      <c r="EN71" s="5"/>
      <c r="EO71" s="73"/>
      <c r="EP71" s="54"/>
      <c r="EQ71" s="5"/>
      <c r="ER71" s="73"/>
      <c r="ET71" s="7"/>
      <c r="EU71" s="7"/>
      <c r="EV71" s="73"/>
      <c r="EW71" s="54"/>
      <c r="EX71" s="7"/>
      <c r="EY71" s="73"/>
      <c r="EZ71" s="40"/>
      <c r="FA71" s="40"/>
      <c r="FB71" s="51"/>
      <c r="FC71" s="40"/>
      <c r="FD71" s="40"/>
      <c r="FE71" s="51"/>
      <c r="FF71" s="40"/>
      <c r="FG71" s="40"/>
      <c r="FH71" s="73"/>
      <c r="FI71" s="78"/>
      <c r="FJ71" s="40"/>
      <c r="FK71" s="73"/>
      <c r="FL71" s="78"/>
      <c r="FM71" s="40"/>
      <c r="FN71" s="73"/>
      <c r="FO71" s="78"/>
      <c r="FP71" s="40"/>
      <c r="FQ71" s="73"/>
    </row>
    <row r="72" ht="16.35" spans="3:173">
      <c r="C72" s="8" t="s">
        <v>224</v>
      </c>
      <c r="D72" s="7" t="s">
        <v>59</v>
      </c>
      <c r="E72" s="12" t="s">
        <v>225</v>
      </c>
      <c r="F72" s="12" t="s">
        <v>10</v>
      </c>
      <c r="G72" s="99">
        <v>27</v>
      </c>
      <c r="H72" s="19"/>
      <c r="I72" s="37"/>
      <c r="J72" s="38"/>
      <c r="K72" s="39"/>
      <c r="L72" s="40"/>
      <c r="M72" s="51"/>
      <c r="N72" s="4"/>
      <c r="O72" s="7"/>
      <c r="P72" s="50"/>
      <c r="Q72" s="35">
        <f t="shared" si="2"/>
        <v>430</v>
      </c>
      <c r="R72" s="36">
        <f t="shared" si="3"/>
        <v>1551</v>
      </c>
      <c r="S72" s="59">
        <f t="shared" si="52"/>
        <v>3.60697674418605</v>
      </c>
      <c r="T72" s="55"/>
      <c r="U72" s="36"/>
      <c r="V72" s="63"/>
      <c r="W72" s="55"/>
      <c r="X72" s="36"/>
      <c r="Y72" s="63"/>
      <c r="Z72" s="55"/>
      <c r="AA72" s="36"/>
      <c r="AB72" s="63"/>
      <c r="AC72" s="55"/>
      <c r="AD72" s="36"/>
      <c r="AE72" s="63"/>
      <c r="AF72" s="55"/>
      <c r="AG72" s="36"/>
      <c r="AH72" s="63"/>
      <c r="AI72" s="55"/>
      <c r="AJ72" s="36"/>
      <c r="AK72" s="63"/>
      <c r="AL72" s="55"/>
      <c r="AM72" s="36"/>
      <c r="AN72" s="63"/>
      <c r="AO72" s="36">
        <v>430</v>
      </c>
      <c r="AP72" s="36">
        <v>1551</v>
      </c>
      <c r="AQ72" s="63">
        <f t="shared" si="8"/>
        <v>3.60697674418605</v>
      </c>
      <c r="AR72" s="65"/>
      <c r="AS72" s="49"/>
      <c r="AT72" s="99">
        <v>27</v>
      </c>
      <c r="AU72" s="63">
        <v>3.60697674418605</v>
      </c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5"/>
      <c r="CC72" s="7"/>
      <c r="CD72" s="73"/>
      <c r="CE72" s="54"/>
      <c r="CF72" s="7"/>
      <c r="CG72" s="73"/>
      <c r="CH72" s="54"/>
      <c r="CI72" s="7"/>
      <c r="CJ72" s="73"/>
      <c r="CK72" s="54"/>
      <c r="CL72" s="7"/>
      <c r="CM72" s="73"/>
      <c r="CN72" s="54"/>
      <c r="CO72" s="7"/>
      <c r="CP72" s="73"/>
      <c r="CQ72" s="54"/>
      <c r="CR72" s="7"/>
      <c r="CS72" s="73"/>
      <c r="CT72" s="54"/>
      <c r="CU72" s="7"/>
      <c r="CV72" s="73"/>
      <c r="CW72" s="54"/>
      <c r="CX72" s="7"/>
      <c r="CY72" s="73"/>
      <c r="CZ72" s="78"/>
      <c r="DA72" s="40"/>
      <c r="DB72" s="73"/>
      <c r="DC72" s="51"/>
      <c r="DU72" s="5"/>
      <c r="DV72" s="13"/>
      <c r="DW72" s="51"/>
      <c r="DX72" s="78"/>
      <c r="DY72" s="40"/>
      <c r="DZ72" s="73"/>
      <c r="EA72" s="86"/>
      <c r="EB72" s="86"/>
      <c r="EC72" s="89"/>
      <c r="ED72" s="78"/>
      <c r="EE72" s="40"/>
      <c r="EF72" s="73"/>
      <c r="EG72" s="54"/>
      <c r="EH72" s="40"/>
      <c r="EI72" s="51"/>
      <c r="EJ72" s="78"/>
      <c r="EK72" s="40"/>
      <c r="EL72" s="73"/>
      <c r="EM72" s="54"/>
      <c r="EN72" s="5"/>
      <c r="EO72" s="73"/>
      <c r="EP72" s="54"/>
      <c r="EQ72" s="5"/>
      <c r="ER72" s="73"/>
      <c r="ET72" s="7"/>
      <c r="EU72" s="7"/>
      <c r="EV72" s="73"/>
      <c r="EW72" s="54"/>
      <c r="EX72" s="7"/>
      <c r="EY72" s="73"/>
      <c r="EZ72" s="40"/>
      <c r="FA72" s="40"/>
      <c r="FB72" s="51"/>
      <c r="FC72" s="40"/>
      <c r="FD72" s="40"/>
      <c r="FE72" s="51"/>
      <c r="FF72" s="40"/>
      <c r="FG72" s="40"/>
      <c r="FH72" s="73"/>
      <c r="FI72" s="78"/>
      <c r="FJ72" s="40"/>
      <c r="FK72" s="73"/>
      <c r="FL72" s="78"/>
      <c r="FM72" s="40"/>
      <c r="FN72" s="73"/>
      <c r="FO72" s="78"/>
      <c r="FP72" s="40"/>
      <c r="FQ72" s="73"/>
    </row>
    <row r="73" ht="16.35" spans="3:173">
      <c r="C73" s="4"/>
      <c r="D73" s="95" t="s">
        <v>105</v>
      </c>
      <c r="E73" s="5"/>
      <c r="F73" s="5"/>
      <c r="G73" s="5"/>
      <c r="H73" s="100">
        <f>+SUM(DU73,DX73,EA73,ED73,EG73,EJ73,EM73,EP73)</f>
        <v>31601</v>
      </c>
      <c r="I73" s="108">
        <f>+SUM(DV73,DY73,EB73,EE73,EH73,EK73,EN73,EQ73)</f>
        <v>140636</v>
      </c>
      <c r="J73" s="109">
        <f>+I73/H73</f>
        <v>4.45036549476282</v>
      </c>
      <c r="K73" s="110">
        <f>SUM(K20:K49)</f>
        <v>51925.008</v>
      </c>
      <c r="L73" s="111">
        <f>SUM(L20:L49)</f>
        <v>213573</v>
      </c>
      <c r="M73" s="122">
        <f>+L73/K73</f>
        <v>4.1131048068399</v>
      </c>
      <c r="N73" s="123">
        <f>SUM(N20:N60)</f>
        <v>73392</v>
      </c>
      <c r="O73" s="124">
        <f>SUM(O20:O54)</f>
        <v>289558</v>
      </c>
      <c r="P73" s="125">
        <f>+O73/N73</f>
        <v>3.94536189230434</v>
      </c>
      <c r="Q73" s="131">
        <f t="shared" si="2"/>
        <v>74654.0112</v>
      </c>
      <c r="R73" s="132">
        <f t="shared" si="3"/>
        <v>337433</v>
      </c>
      <c r="S73" s="133">
        <f t="shared" si="52"/>
        <v>4.5199580648923</v>
      </c>
      <c r="T73" s="134">
        <f>SUM(T20:T60)</f>
        <v>15430</v>
      </c>
      <c r="U73" s="132">
        <f>SUM(U20:U60)</f>
        <v>67910</v>
      </c>
      <c r="V73" s="135">
        <f>U73/T73</f>
        <v>4.40116655865198</v>
      </c>
      <c r="W73" s="134">
        <f>SUM(W20:W60)</f>
        <v>12805</v>
      </c>
      <c r="X73" s="132">
        <f>SUM(X20:X60)</f>
        <v>57849</v>
      </c>
      <c r="Y73" s="135">
        <f>X73/W73</f>
        <v>4.51768840296759</v>
      </c>
      <c r="Z73" s="134">
        <f>SUM(Z20:Z60)</f>
        <v>10809</v>
      </c>
      <c r="AA73" s="132">
        <f>SUM(AA20:AA60)</f>
        <v>49156</v>
      </c>
      <c r="AB73" s="135">
        <f>AA73/Z73</f>
        <v>4.54769173836618</v>
      </c>
      <c r="AC73" s="134">
        <f>SUM(AC20:AC60)</f>
        <v>3067.01</v>
      </c>
      <c r="AD73" s="132">
        <f>SUM(AD20:AD60)</f>
        <v>13420</v>
      </c>
      <c r="AE73" s="135">
        <f>AD73/AC73</f>
        <v>4.37559707989214</v>
      </c>
      <c r="AF73" s="134">
        <f>SUM(AF20:AF60)</f>
        <v>3244.0012</v>
      </c>
      <c r="AG73" s="132">
        <f>SUM(AG20:AG60)</f>
        <v>12531</v>
      </c>
      <c r="AH73" s="135">
        <f>AG73/AF73</f>
        <v>3.86282224556514</v>
      </c>
      <c r="AI73" s="134">
        <f>SUM(AI20:AI71)</f>
        <v>7395</v>
      </c>
      <c r="AJ73" s="132">
        <f>SUM(AJ20:AJ71)</f>
        <v>37892</v>
      </c>
      <c r="AK73" s="135">
        <f>AJ73/AI73</f>
        <v>5.12400270453009</v>
      </c>
      <c r="AL73" s="134">
        <f t="shared" ref="AL73:AP73" si="121">SUM(AL20:AL60)</f>
        <v>8176</v>
      </c>
      <c r="AM73" s="132">
        <f t="shared" si="121"/>
        <v>39307</v>
      </c>
      <c r="AN73" s="135">
        <f>AM73/AL73</f>
        <v>4.80760763209393</v>
      </c>
      <c r="AO73" s="116">
        <f t="shared" si="121"/>
        <v>13728</v>
      </c>
      <c r="AP73" s="132">
        <f t="shared" si="121"/>
        <v>59368</v>
      </c>
      <c r="AQ73" s="135">
        <f t="shared" si="8"/>
        <v>4.32459207459207</v>
      </c>
      <c r="AR73" s="65"/>
      <c r="AS73" s="49"/>
      <c r="AT73" s="12"/>
      <c r="AU73" s="51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9">
        <f>SUM(CB20:CB54)</f>
        <v>14181</v>
      </c>
      <c r="CC73" s="139">
        <f>SUM(CC20:CC54)</f>
        <v>56042</v>
      </c>
      <c r="CD73" s="140">
        <f>+CC73/CB73</f>
        <v>3.9519074818419</v>
      </c>
      <c r="CE73" s="134">
        <f>SUM(CE20:CE54)</f>
        <v>9499</v>
      </c>
      <c r="CF73" s="139">
        <f>SUM(CF20:CF54)</f>
        <v>41876</v>
      </c>
      <c r="CG73" s="140">
        <f>+CF73/CE73</f>
        <v>4.40846404884725</v>
      </c>
      <c r="CH73" s="134">
        <f>SUM(CH20:CH54)</f>
        <v>6653</v>
      </c>
      <c r="CI73" s="139">
        <f>SUM(CI20:CI54)</f>
        <v>29903</v>
      </c>
      <c r="CJ73" s="140">
        <f>+CI73/CH73</f>
        <v>4.49466406132572</v>
      </c>
      <c r="CK73" s="134">
        <f>SUM(CK20:CK54)</f>
        <v>3223</v>
      </c>
      <c r="CL73" s="139">
        <f>SUM(CL20:CL54)</f>
        <v>12861</v>
      </c>
      <c r="CM73" s="140">
        <f>+CL73/CK73</f>
        <v>3.99038163201986</v>
      </c>
      <c r="CN73" s="134">
        <f>SUM(CN20:CN54)</f>
        <v>3757</v>
      </c>
      <c r="CO73" s="139">
        <f>SUM(CO20:CO54)</f>
        <v>16357</v>
      </c>
      <c r="CP73" s="140">
        <f>+CO73/CN73</f>
        <v>4.35373968591962</v>
      </c>
      <c r="CQ73" s="134">
        <f>SUM(CQ20:CQ57)</f>
        <v>6783</v>
      </c>
      <c r="CR73" s="139">
        <f>SUM(CR20:CR57)</f>
        <v>32498</v>
      </c>
      <c r="CS73" s="140">
        <f t="shared" ref="CS73" si="122">+CR73/CQ73</f>
        <v>4.79109538552263</v>
      </c>
      <c r="CT73" s="134">
        <f>SUM(CT20:CT59)</f>
        <v>12659</v>
      </c>
      <c r="CU73" s="139">
        <f>SUM(CU20:CU59)</f>
        <v>55272</v>
      </c>
      <c r="CV73" s="140">
        <f t="shared" ref="CV73" si="123">+CU73/CT73</f>
        <v>4.36622166047871</v>
      </c>
      <c r="CW73" s="134">
        <f>SUM(CW20:CW60)</f>
        <v>37640</v>
      </c>
      <c r="CX73" s="139">
        <f>SUM(CX20:CX60)</f>
        <v>165164</v>
      </c>
      <c r="CY73" s="140">
        <f t="shared" ref="CY73" si="124">+CX73/CW73</f>
        <v>4.38799149840595</v>
      </c>
      <c r="CZ73" s="116">
        <f>N73</f>
        <v>73392</v>
      </c>
      <c r="DA73" s="111">
        <f>O73</f>
        <v>289558</v>
      </c>
      <c r="DB73" s="140">
        <f>P73</f>
        <v>3.94536189230434</v>
      </c>
      <c r="DC73" s="51"/>
      <c r="DU73" s="139">
        <f>SUM(DR20:DR32)</f>
        <v>5691</v>
      </c>
      <c r="DV73" s="139">
        <f>SUM(DS20:DS32)</f>
        <v>21422</v>
      </c>
      <c r="DW73" s="96">
        <f>+DV73/DU73</f>
        <v>3.76418907046213</v>
      </c>
      <c r="DX73" s="142">
        <f>SUM(DU20:DU32)</f>
        <v>4534</v>
      </c>
      <c r="DY73" s="111">
        <f>SUM(DV20:DV32)</f>
        <v>19021</v>
      </c>
      <c r="DZ73" s="146">
        <f>+DY73/DX73</f>
        <v>4.19519188354654</v>
      </c>
      <c r="EA73" s="147">
        <f>SUM(DX20:DX32)</f>
        <v>2822</v>
      </c>
      <c r="EB73" s="147">
        <f>SUM(DY20:DY32)</f>
        <v>13664</v>
      </c>
      <c r="EC73" s="152">
        <f>+EB73/EA73</f>
        <v>4.84195605953225</v>
      </c>
      <c r="ED73" s="116">
        <f>SUM(EA20:EA32)</f>
        <v>1584</v>
      </c>
      <c r="EE73" s="111">
        <f>SUM(EB20:EB32)</f>
        <v>7309</v>
      </c>
      <c r="EF73" s="140">
        <f>+EE73/ED73</f>
        <v>4.61426767676768</v>
      </c>
      <c r="EG73" s="116">
        <f>SUM(ED20:ED36)</f>
        <v>1154</v>
      </c>
      <c r="EH73" s="111">
        <f>SUM(EE20:EE36)</f>
        <v>4140</v>
      </c>
      <c r="EI73" s="122">
        <f>+EH73/EG73</f>
        <v>3.58752166377816</v>
      </c>
      <c r="EJ73" s="116">
        <f>SUM(EJ20:EJ39)</f>
        <v>5722</v>
      </c>
      <c r="EK73" s="111">
        <f>SUM(EK20:EK39)</f>
        <v>25881</v>
      </c>
      <c r="EL73" s="140">
        <f>+EK73/EJ73</f>
        <v>4.52306885704299</v>
      </c>
      <c r="EM73" s="134">
        <f>SUM(EM20:EM39)</f>
        <v>9091</v>
      </c>
      <c r="EN73" s="139">
        <f>SUM(EN20:EN39)</f>
        <v>37189</v>
      </c>
      <c r="EO73" s="156">
        <f>+EN73/EM73</f>
        <v>4.09074909250907</v>
      </c>
      <c r="EP73" s="134">
        <f>SUM(EP20:EP39)</f>
        <v>1003</v>
      </c>
      <c r="EQ73" s="139">
        <f>SUM(EQ20:EQ39)</f>
        <v>12010</v>
      </c>
      <c r="ER73" s="140">
        <f>+EQ73/EP73</f>
        <v>11.9740777666999</v>
      </c>
      <c r="ET73" s="134">
        <f>SUM(ET20:ET40)</f>
        <v>11478</v>
      </c>
      <c r="EU73" s="139">
        <f>SUM(EU20:EU40)</f>
        <v>42140</v>
      </c>
      <c r="EV73" s="140">
        <f>+EU73/ET73</f>
        <v>3.67137131904513</v>
      </c>
      <c r="EW73" s="134">
        <f>SUM(EW20:EW40)</f>
        <v>8957</v>
      </c>
      <c r="EX73" s="139">
        <f>SUM(EX20:EX40)</f>
        <v>34876</v>
      </c>
      <c r="EY73" s="140">
        <f>+EX73/EW73</f>
        <v>3.89371441330803</v>
      </c>
      <c r="EZ73" s="116">
        <f>SUM(EZ20:EZ42)</f>
        <v>3859</v>
      </c>
      <c r="FA73" s="111">
        <f>SUM(FA20:FA42)</f>
        <v>17052</v>
      </c>
      <c r="FB73" s="156">
        <f>+FA73/EZ73</f>
        <v>4.41876133713397</v>
      </c>
      <c r="FC73" s="154">
        <f>SUM(FC20:FC43)</f>
        <v>1190.003</v>
      </c>
      <c r="FD73" s="150">
        <f>SUM(FD20:FD43)</f>
        <v>3841</v>
      </c>
      <c r="FE73" s="158">
        <f>FD73/FC73</f>
        <v>3.22772295532028</v>
      </c>
      <c r="FF73" s="116">
        <f>SUM(FF20:FF48)</f>
        <v>2182.005</v>
      </c>
      <c r="FG73" s="111">
        <f>SUM(FG20:FG48)</f>
        <v>8939</v>
      </c>
      <c r="FH73" s="140"/>
      <c r="FI73" s="116">
        <f>SUM(FI20:FI48)</f>
        <v>5375</v>
      </c>
      <c r="FJ73" s="111">
        <f>SUM(FJ20:FJ48)</f>
        <v>24119</v>
      </c>
      <c r="FK73" s="73">
        <f>+FJ73/FI73</f>
        <v>4.48725581395349</v>
      </c>
      <c r="FL73" s="116">
        <f>SUM(FL20:FL49)</f>
        <v>9189</v>
      </c>
      <c r="FM73" s="111">
        <f>SUM(FM20:FM49)</f>
        <v>40072</v>
      </c>
      <c r="FN73" s="156">
        <f t="shared" ref="FN73" si="125">+FM73/FL73</f>
        <v>4.36086625312874</v>
      </c>
      <c r="FO73" s="116">
        <f>SUM(FO20:FO49)</f>
        <v>4912</v>
      </c>
      <c r="FP73" s="111">
        <f>SUM(FP20:FP49)</f>
        <v>20941</v>
      </c>
      <c r="FQ73" s="156">
        <f t="shared" ref="FQ73" si="126">+FP73/FO73</f>
        <v>4.2632328990228</v>
      </c>
    </row>
    <row r="74" spans="3:173">
      <c r="C74" s="4"/>
      <c r="D74" s="5"/>
      <c r="E74" s="5"/>
      <c r="F74" s="5"/>
      <c r="G74" s="5"/>
      <c r="H74" s="19"/>
      <c r="I74" s="37"/>
      <c r="J74" s="38"/>
      <c r="K74" s="39"/>
      <c r="L74" s="40"/>
      <c r="M74" s="5"/>
      <c r="N74" s="2"/>
      <c r="O74" s="3"/>
      <c r="P74" s="126"/>
      <c r="Q74" s="35"/>
      <c r="R74" s="36"/>
      <c r="S74" s="59"/>
      <c r="T74" s="55"/>
      <c r="U74" s="36"/>
      <c r="V74" s="63"/>
      <c r="W74" s="55"/>
      <c r="X74" s="36"/>
      <c r="Y74" s="63"/>
      <c r="Z74" s="55"/>
      <c r="AA74" s="36"/>
      <c r="AB74" s="63"/>
      <c r="AC74" s="55"/>
      <c r="AD74" s="36"/>
      <c r="AE74" s="63"/>
      <c r="AF74" s="55"/>
      <c r="AG74" s="36"/>
      <c r="AH74" s="63"/>
      <c r="AI74" s="55"/>
      <c r="AJ74" s="36"/>
      <c r="AK74" s="63"/>
      <c r="AL74" s="55"/>
      <c r="AM74" s="36"/>
      <c r="AN74" s="63"/>
      <c r="AO74" s="36"/>
      <c r="AP74" s="36"/>
      <c r="AQ74" s="63"/>
      <c r="AR74" s="65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5"/>
      <c r="CC74" s="5"/>
      <c r="CD74" s="62"/>
      <c r="CE74" s="54"/>
      <c r="CF74" s="5"/>
      <c r="CG74" s="62"/>
      <c r="CH74" s="54"/>
      <c r="CI74" s="5"/>
      <c r="CJ74" s="62"/>
      <c r="CK74" s="54"/>
      <c r="CL74" s="5"/>
      <c r="CM74" s="62"/>
      <c r="CN74" s="54"/>
      <c r="CO74" s="5"/>
      <c r="CP74" s="62"/>
      <c r="CQ74" s="54"/>
      <c r="CR74" s="5"/>
      <c r="CS74" s="62"/>
      <c r="CT74" s="54"/>
      <c r="CU74" s="5"/>
      <c r="CV74" s="62"/>
      <c r="CW74" s="54"/>
      <c r="CX74" s="5"/>
      <c r="CY74" s="62"/>
      <c r="CZ74" s="78"/>
      <c r="DA74" s="40"/>
      <c r="DB74" s="62"/>
      <c r="DC74" s="5"/>
      <c r="DU74" s="5"/>
      <c r="DV74" s="13"/>
      <c r="DW74" s="51"/>
      <c r="DX74" s="143"/>
      <c r="DY74" s="148"/>
      <c r="DZ74" s="149"/>
      <c r="EA74" s="86"/>
      <c r="EB74" s="86"/>
      <c r="EC74" s="89"/>
      <c r="ED74" s="78"/>
      <c r="EE74" s="40"/>
      <c r="EF74" s="73"/>
      <c r="EG74" s="54"/>
      <c r="EH74" s="40"/>
      <c r="EI74" s="51"/>
      <c r="EJ74" s="78"/>
      <c r="EK74" s="40"/>
      <c r="EL74" s="73"/>
      <c r="EM74" s="54"/>
      <c r="EN74" s="5"/>
      <c r="EO74" s="5"/>
      <c r="EP74" s="54"/>
      <c r="EQ74" s="5"/>
      <c r="ER74" s="73"/>
      <c r="ET74" s="5"/>
      <c r="EU74" s="5"/>
      <c r="EV74" s="62"/>
      <c r="EW74" s="54"/>
      <c r="EX74" s="5"/>
      <c r="EY74" s="73"/>
      <c r="EZ74" s="40"/>
      <c r="FA74" s="40"/>
      <c r="FB74" s="51"/>
      <c r="FC74" s="40"/>
      <c r="FD74" s="40"/>
      <c r="FE74" s="51"/>
      <c r="FF74" s="78"/>
      <c r="FG74" s="40"/>
      <c r="FH74" s="73"/>
      <c r="FI74" s="78"/>
      <c r="FJ74" s="40"/>
      <c r="FK74" s="73"/>
      <c r="FL74" s="78"/>
      <c r="FM74" s="40"/>
      <c r="FN74" s="73"/>
      <c r="FO74" s="78"/>
      <c r="FP74" s="40"/>
      <c r="FQ74" s="73"/>
    </row>
    <row r="75" spans="3:173">
      <c r="C75" s="6" t="s">
        <v>107</v>
      </c>
      <c r="D75" s="5"/>
      <c r="E75" s="5"/>
      <c r="F75" s="5"/>
      <c r="G75" s="5"/>
      <c r="H75" s="19"/>
      <c r="I75" s="37"/>
      <c r="J75" s="38"/>
      <c r="K75" s="4"/>
      <c r="L75" s="5"/>
      <c r="M75" s="5"/>
      <c r="N75" s="4"/>
      <c r="O75" s="5"/>
      <c r="P75" s="50"/>
      <c r="Q75" s="35"/>
      <c r="R75" s="36"/>
      <c r="S75" s="59"/>
      <c r="T75" s="55"/>
      <c r="U75" s="36"/>
      <c r="V75" s="63"/>
      <c r="W75" s="55"/>
      <c r="X75" s="36"/>
      <c r="Y75" s="63"/>
      <c r="Z75" s="55"/>
      <c r="AA75" s="36"/>
      <c r="AB75" s="63"/>
      <c r="AC75" s="55"/>
      <c r="AD75" s="36"/>
      <c r="AE75" s="63"/>
      <c r="AF75" s="65"/>
      <c r="AG75" s="65"/>
      <c r="AH75" s="65"/>
      <c r="AI75" s="65"/>
      <c r="AJ75" s="65"/>
      <c r="AK75" s="65"/>
      <c r="AL75" s="65"/>
      <c r="AM75" s="65"/>
      <c r="AN75" s="65"/>
      <c r="AO75" s="36"/>
      <c r="AP75" s="36"/>
      <c r="AQ75" s="63"/>
      <c r="AR75" s="65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5"/>
      <c r="CC75" s="5"/>
      <c r="CD75" s="62"/>
      <c r="CE75" s="54"/>
      <c r="CF75" s="5"/>
      <c r="CG75" s="62"/>
      <c r="CH75" s="54"/>
      <c r="CI75" s="5"/>
      <c r="CJ75" s="62"/>
      <c r="CK75" s="54"/>
      <c r="CL75" s="5"/>
      <c r="CM75" s="62"/>
      <c r="CN75" s="54"/>
      <c r="CO75" s="5"/>
      <c r="CP75" s="62"/>
      <c r="CQ75" s="54"/>
      <c r="CR75" s="5"/>
      <c r="CS75" s="62"/>
      <c r="CT75" s="54"/>
      <c r="CU75" s="5"/>
      <c r="CV75" s="62"/>
      <c r="CW75" s="54"/>
      <c r="CX75" s="5"/>
      <c r="CY75" s="62"/>
      <c r="CZ75" s="78"/>
      <c r="DA75" s="40"/>
      <c r="DB75" s="62"/>
      <c r="DC75" s="5"/>
      <c r="DU75" s="5"/>
      <c r="DV75" s="13"/>
      <c r="DW75" s="51"/>
      <c r="DX75" s="78"/>
      <c r="DY75" s="40"/>
      <c r="DZ75" s="73"/>
      <c r="EA75" s="86"/>
      <c r="EB75" s="86"/>
      <c r="EC75" s="89"/>
      <c r="ED75" s="78"/>
      <c r="EE75" s="40"/>
      <c r="EF75" s="73"/>
      <c r="EG75" s="54"/>
      <c r="EH75" s="40"/>
      <c r="EI75" s="51"/>
      <c r="EJ75" s="78"/>
      <c r="EK75" s="40"/>
      <c r="EL75" s="73"/>
      <c r="EM75" s="54"/>
      <c r="EN75" s="5"/>
      <c r="EO75" s="5"/>
      <c r="EP75" s="54"/>
      <c r="EQ75" s="5"/>
      <c r="ER75" s="73"/>
      <c r="ET75" s="5"/>
      <c r="EU75" s="5"/>
      <c r="EV75" s="62"/>
      <c r="EW75" s="54"/>
      <c r="EX75" s="5"/>
      <c r="EY75" s="73"/>
      <c r="EZ75" s="40"/>
      <c r="FA75" s="40"/>
      <c r="FB75" s="51"/>
      <c r="FC75" s="40"/>
      <c r="FD75" s="40"/>
      <c r="FE75" s="51"/>
      <c r="FF75" s="78"/>
      <c r="FG75" s="40"/>
      <c r="FH75" s="73"/>
      <c r="FI75" s="78"/>
      <c r="FJ75" s="40"/>
      <c r="FK75" s="73"/>
      <c r="FL75" s="78"/>
      <c r="FM75" s="40"/>
      <c r="FN75" s="73"/>
      <c r="FO75" s="78"/>
      <c r="FP75" s="40"/>
      <c r="FQ75" s="73"/>
    </row>
    <row r="76" spans="3:173">
      <c r="C76" s="4" t="s">
        <v>108</v>
      </c>
      <c r="D76" s="7" t="s">
        <v>79</v>
      </c>
      <c r="E76" s="12">
        <v>11.2</v>
      </c>
      <c r="F76" s="12" t="s">
        <v>7</v>
      </c>
      <c r="G76" s="12">
        <v>37</v>
      </c>
      <c r="H76" s="101">
        <f>+SUM(DU76,DX76,EA76,ED76,EG76,EJ76,EM76,EP76)</f>
        <v>4851</v>
      </c>
      <c r="I76" s="112">
        <f>+SUM(DV76,DY76,EB76,EE76,EH76,EK76,EN76,EQ76)</f>
        <v>16344</v>
      </c>
      <c r="J76" s="113">
        <f>+I76/H76</f>
        <v>3.36920222634508</v>
      </c>
      <c r="K76" s="31">
        <f>ET76+EW76+EZ76+FC76+FF76+FI76+FL76+FO76</f>
        <v>4235</v>
      </c>
      <c r="L76" s="32">
        <f>+EU76+EX76+FA76+FD76+FG76+FJ76+FM76+FP76</f>
        <v>13685</v>
      </c>
      <c r="M76" s="45">
        <f>+L76/K76</f>
        <v>3.23140495867769</v>
      </c>
      <c r="N76" s="46">
        <f>CB76+CE76+CH76+CK76+CN76+CQ76+CT76+CW76</f>
        <v>3601</v>
      </c>
      <c r="O76" s="47">
        <f>CC76+CF76+CI76+CL76+CO76+CR76+CU76+CX76</f>
        <v>13214</v>
      </c>
      <c r="P76" s="48">
        <f>+O76/N76</f>
        <v>3.66953623993335</v>
      </c>
      <c r="Q76" s="35">
        <f>T76+W76+Z76+AC76+AF76+AI76+AL76+AO76</f>
        <v>3353</v>
      </c>
      <c r="R76" s="36">
        <f>U76+X76+AA76+AD76+AG76+AJ76+AM76+AP76</f>
        <v>13638</v>
      </c>
      <c r="S76" s="59">
        <f>R76/Q76</f>
        <v>4.06740232627498</v>
      </c>
      <c r="T76" s="55">
        <v>685</v>
      </c>
      <c r="U76" s="36">
        <v>2858</v>
      </c>
      <c r="V76" s="63">
        <f>U76/T76</f>
        <v>4.17226277372263</v>
      </c>
      <c r="W76" s="55">
        <v>715</v>
      </c>
      <c r="X76" s="36">
        <v>2878</v>
      </c>
      <c r="Y76" s="63">
        <f>X76/W76</f>
        <v>4.02517482517483</v>
      </c>
      <c r="Z76" s="55">
        <v>451</v>
      </c>
      <c r="AA76" s="36">
        <v>1742</v>
      </c>
      <c r="AB76" s="63">
        <f>AA76/Z76</f>
        <v>3.86252771618625</v>
      </c>
      <c r="AC76" s="55">
        <v>76</v>
      </c>
      <c r="AD76" s="36">
        <v>181</v>
      </c>
      <c r="AE76" s="63">
        <f>AD76/AC76</f>
        <v>2.38157894736842</v>
      </c>
      <c r="AF76" s="55">
        <v>125</v>
      </c>
      <c r="AG76" s="36">
        <v>0</v>
      </c>
      <c r="AH76" s="63">
        <f>AG76/AF76</f>
        <v>0</v>
      </c>
      <c r="AI76" s="55">
        <v>258</v>
      </c>
      <c r="AJ76" s="36">
        <v>1353</v>
      </c>
      <c r="AK76" s="63">
        <f>AJ76/AI76</f>
        <v>5.24418604651163</v>
      </c>
      <c r="AL76" s="55">
        <v>402</v>
      </c>
      <c r="AM76" s="36">
        <v>1869</v>
      </c>
      <c r="AN76" s="63">
        <f>AM76/AL76</f>
        <v>4.64925373134328</v>
      </c>
      <c r="AO76" s="36">
        <v>641</v>
      </c>
      <c r="AP76" s="36">
        <v>2757</v>
      </c>
      <c r="AQ76" s="63">
        <f>AP76/AO76</f>
        <v>4.30109204368175</v>
      </c>
      <c r="AR76" s="65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5">
        <v>924</v>
      </c>
      <c r="CC76" s="5">
        <v>2992</v>
      </c>
      <c r="CD76" s="73">
        <f>+CC76/CB76</f>
        <v>3.23809523809524</v>
      </c>
      <c r="CE76" s="54">
        <v>548</v>
      </c>
      <c r="CF76" s="7">
        <v>1878</v>
      </c>
      <c r="CG76" s="73">
        <f>+CF76/CE76</f>
        <v>3.42700729927007</v>
      </c>
      <c r="CH76" s="54">
        <v>490</v>
      </c>
      <c r="CI76" s="7">
        <v>1817</v>
      </c>
      <c r="CJ76" s="73">
        <f>+CI76/CH76</f>
        <v>3.70816326530612</v>
      </c>
      <c r="CK76" s="54">
        <v>141</v>
      </c>
      <c r="CL76" s="7">
        <v>414</v>
      </c>
      <c r="CM76" s="73">
        <f>+CL76/CK76</f>
        <v>2.93617021276596</v>
      </c>
      <c r="CN76" s="54">
        <v>36</v>
      </c>
      <c r="CO76" s="7">
        <v>0</v>
      </c>
      <c r="CP76" s="73">
        <f>+CO76/CN76</f>
        <v>0</v>
      </c>
      <c r="CQ76" s="54">
        <v>242</v>
      </c>
      <c r="CR76" s="7">
        <v>1108</v>
      </c>
      <c r="CS76" s="73">
        <f>CR76/CQ76</f>
        <v>4.57851239669422</v>
      </c>
      <c r="CT76" s="54">
        <v>560</v>
      </c>
      <c r="CU76" s="7">
        <v>2319</v>
      </c>
      <c r="CV76" s="73">
        <f>CU76/CT76</f>
        <v>4.14107142857143</v>
      </c>
      <c r="CW76" s="54">
        <v>660</v>
      </c>
      <c r="CX76" s="7">
        <v>2686</v>
      </c>
      <c r="CY76" s="73">
        <f>CX76/CW76</f>
        <v>4.06969696969697</v>
      </c>
      <c r="CZ76" s="76">
        <f>N76</f>
        <v>3601</v>
      </c>
      <c r="DA76" s="32">
        <f>O76</f>
        <v>13214</v>
      </c>
      <c r="DB76" s="77">
        <f>P76</f>
        <v>3.66953623993335</v>
      </c>
      <c r="DC76" s="51"/>
      <c r="DK76" s="49"/>
      <c r="DU76" s="5">
        <v>1165</v>
      </c>
      <c r="DV76" s="13">
        <v>3426</v>
      </c>
      <c r="DW76" s="51">
        <f>+DV76/DU76</f>
        <v>2.94077253218884</v>
      </c>
      <c r="DX76" s="78">
        <v>837</v>
      </c>
      <c r="DY76" s="40">
        <v>2747</v>
      </c>
      <c r="DZ76" s="73">
        <f>+DY76/DX76</f>
        <v>3.28195937873357</v>
      </c>
      <c r="EA76" s="86">
        <v>383</v>
      </c>
      <c r="EB76" s="86">
        <v>1392</v>
      </c>
      <c r="EC76" s="89">
        <f>+EB76/EA76</f>
        <v>3.63446475195822</v>
      </c>
      <c r="ED76" s="78">
        <v>144</v>
      </c>
      <c r="EE76" s="40">
        <v>455</v>
      </c>
      <c r="EF76" s="73">
        <f>+EE76/ED76</f>
        <v>3.15972222222222</v>
      </c>
      <c r="EG76" s="54">
        <v>837</v>
      </c>
      <c r="EH76" s="40">
        <v>2747</v>
      </c>
      <c r="EI76" s="51">
        <f>+EH76/EG76</f>
        <v>3.28195937873357</v>
      </c>
      <c r="EJ76" s="78">
        <v>209</v>
      </c>
      <c r="EK76" s="40">
        <v>814</v>
      </c>
      <c r="EL76" s="73">
        <f>+EK76/EJ76</f>
        <v>3.89473684210526</v>
      </c>
      <c r="EM76" s="54">
        <v>559</v>
      </c>
      <c r="EN76" s="5">
        <v>2058</v>
      </c>
      <c r="EO76" s="73">
        <f>+EN76/EM76</f>
        <v>3.68157423971377</v>
      </c>
      <c r="EP76" s="54">
        <v>717</v>
      </c>
      <c r="EQ76" s="7">
        <v>2705</v>
      </c>
      <c r="ER76" s="73">
        <f>+EQ76/EP76</f>
        <v>3.77266387726639</v>
      </c>
      <c r="ET76" s="5">
        <v>812</v>
      </c>
      <c r="EU76" s="5">
        <v>2911</v>
      </c>
      <c r="EV76" s="73">
        <f>+EU76/ET76</f>
        <v>3.58497536945813</v>
      </c>
      <c r="EW76" s="54">
        <v>859</v>
      </c>
      <c r="EX76" s="7">
        <v>2514</v>
      </c>
      <c r="EY76" s="73">
        <f>+EX76/EW76</f>
        <v>2.92665890570431</v>
      </c>
      <c r="EZ76" s="40">
        <v>786</v>
      </c>
      <c r="FA76" s="40">
        <v>2411</v>
      </c>
      <c r="FB76" s="51">
        <f>+FA76/EZ76</f>
        <v>3.06743002544529</v>
      </c>
      <c r="FC76" s="143">
        <v>201</v>
      </c>
      <c r="FD76" s="148">
        <v>689</v>
      </c>
      <c r="FE76" s="159">
        <f>FD76/FC76</f>
        <v>3.42786069651741</v>
      </c>
      <c r="FF76" s="78">
        <v>158</v>
      </c>
      <c r="FG76" s="40">
        <v>147</v>
      </c>
      <c r="FH76" s="73">
        <f>+FG76/FF76</f>
        <v>0.930379746835443</v>
      </c>
      <c r="FI76" s="78">
        <v>160</v>
      </c>
      <c r="FJ76" s="40">
        <v>539</v>
      </c>
      <c r="FK76" s="73">
        <f>+FJ76/FI76</f>
        <v>3.36875</v>
      </c>
      <c r="FL76" s="78">
        <v>587</v>
      </c>
      <c r="FM76" s="40">
        <v>2033</v>
      </c>
      <c r="FN76" s="73">
        <f>+FM76/FL76</f>
        <v>3.4633730834753</v>
      </c>
      <c r="FO76" s="78">
        <v>672</v>
      </c>
      <c r="FP76" s="40">
        <v>2441</v>
      </c>
      <c r="FQ76" s="73">
        <f>+FP76/FO76</f>
        <v>3.63244047619048</v>
      </c>
    </row>
    <row r="77" spans="3:173">
      <c r="C77" s="4" t="s">
        <v>111</v>
      </c>
      <c r="D77" s="7" t="s">
        <v>59</v>
      </c>
      <c r="E77" s="12">
        <v>7.5</v>
      </c>
      <c r="F77" s="12" t="s">
        <v>7</v>
      </c>
      <c r="G77" s="12"/>
      <c r="H77" s="101">
        <f>+SUM(DU77,DX77,EA77,ED77,EG77,EJ77,EM77,EP77)</f>
        <v>4395</v>
      </c>
      <c r="I77" s="112">
        <f>+SUM(DV77,DY77,EB77,EE77,EH77,EK77,EN77,EQ77)</f>
        <v>14127</v>
      </c>
      <c r="J77" s="113">
        <f>+I77/H77</f>
        <v>3.21433447098976</v>
      </c>
      <c r="K77" s="31">
        <f>ET77+EW77+EZ77+FC77+FF77+FI77+FL77+FO77</f>
        <v>4411</v>
      </c>
      <c r="L77" s="32">
        <f>+EU77+EX77+FA77+FD77+FG77+FJ77+FM77+FP77</f>
        <v>14197</v>
      </c>
      <c r="M77" s="45">
        <f>+L77/K77</f>
        <v>3.2185445477216</v>
      </c>
      <c r="N77" s="8">
        <f>CB77+CE77+CH77+CK77+CN77+CQ77+CT77+CW77</f>
        <v>2479</v>
      </c>
      <c r="O77" s="7">
        <f>CC77+CF77+CI77+CL77+CO77+CR77+CU77+CX77</f>
        <v>8737</v>
      </c>
      <c r="P77" s="59">
        <f>+O77/N77</f>
        <v>3.52440500201694</v>
      </c>
      <c r="Q77" s="35">
        <f>T77+W77+Z77+AC77+AF77+AI77+AL77+AO77</f>
        <v>5027</v>
      </c>
      <c r="R77" s="36">
        <f>U77+X77+AA77+AD77+AG77+AJ77+AM77+AP77</f>
        <v>14426</v>
      </c>
      <c r="S77" s="59">
        <f>R77/Q77</f>
        <v>2.86970360055699</v>
      </c>
      <c r="T77" s="55">
        <v>643</v>
      </c>
      <c r="U77" s="36">
        <v>2060</v>
      </c>
      <c r="V77" s="63">
        <f>U77/T77</f>
        <v>3.20373250388802</v>
      </c>
      <c r="W77" s="55">
        <v>607</v>
      </c>
      <c r="X77" s="36">
        <v>1854</v>
      </c>
      <c r="Y77" s="63">
        <f>X77/W77</f>
        <v>3.05436573311367</v>
      </c>
      <c r="Z77" s="55">
        <v>644</v>
      </c>
      <c r="AA77" s="36">
        <v>1804</v>
      </c>
      <c r="AB77" s="63">
        <f>AA77/Z77</f>
        <v>2.80124223602484</v>
      </c>
      <c r="AC77" s="55">
        <v>383</v>
      </c>
      <c r="AD77" s="36">
        <v>1011</v>
      </c>
      <c r="AE77" s="63">
        <f>AD77/AC77</f>
        <v>2.63968668407311</v>
      </c>
      <c r="AF77" s="55">
        <v>1135</v>
      </c>
      <c r="AG77" s="36">
        <v>2671</v>
      </c>
      <c r="AH77" s="63">
        <f>AG77/AF77</f>
        <v>2.35330396475771</v>
      </c>
      <c r="AI77" s="55">
        <v>372</v>
      </c>
      <c r="AJ77" s="36">
        <v>1175</v>
      </c>
      <c r="AK77" s="63">
        <f>AJ77/AI77</f>
        <v>3.15860215053763</v>
      </c>
      <c r="AL77" s="55">
        <v>546</v>
      </c>
      <c r="AM77" s="36">
        <v>1780</v>
      </c>
      <c r="AN77" s="63">
        <f>AM77/AL77</f>
        <v>3.26007326007326</v>
      </c>
      <c r="AO77" s="36">
        <v>697</v>
      </c>
      <c r="AP77" s="36">
        <v>2071</v>
      </c>
      <c r="AQ77" s="63">
        <f>AP77/AO77</f>
        <v>2.97130559540889</v>
      </c>
      <c r="AR77" s="65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5">
        <v>849</v>
      </c>
      <c r="CC77" s="5">
        <v>2946</v>
      </c>
      <c r="CD77" s="73">
        <f>+CC77/CB77</f>
        <v>3.46996466431095</v>
      </c>
      <c r="CE77" s="54">
        <v>646</v>
      </c>
      <c r="CF77" s="7">
        <v>2288</v>
      </c>
      <c r="CG77" s="73">
        <f>+CF77/CE77</f>
        <v>3.54179566563467</v>
      </c>
      <c r="CH77" s="54">
        <v>579</v>
      </c>
      <c r="CI77" s="7">
        <v>2157</v>
      </c>
      <c r="CJ77" s="73">
        <f>+CI77/CH77</f>
        <v>3.72538860103627</v>
      </c>
      <c r="CK77" s="54">
        <v>405</v>
      </c>
      <c r="CL77" s="7">
        <v>1346</v>
      </c>
      <c r="CM77" s="73">
        <f>+CL77/CK77</f>
        <v>3.32345679012346</v>
      </c>
      <c r="CN77" s="54"/>
      <c r="CO77" s="7"/>
      <c r="CP77" s="73" t="e">
        <f>+CO77/CN77</f>
        <v>#DIV/0!</v>
      </c>
      <c r="CQ77" s="54"/>
      <c r="CR77" s="7"/>
      <c r="CS77" s="73" t="e">
        <f>CR77/CQ77</f>
        <v>#DIV/0!</v>
      </c>
      <c r="CT77" s="54"/>
      <c r="CU77" s="7"/>
      <c r="CV77" s="73" t="e">
        <f>CU77/CT77</f>
        <v>#DIV/0!</v>
      </c>
      <c r="CW77" s="54"/>
      <c r="CX77" s="7"/>
      <c r="CY77" s="73"/>
      <c r="CZ77" s="55">
        <f t="shared" ref="CZ77:DB78" si="127">N77</f>
        <v>2479</v>
      </c>
      <c r="DA77" s="36">
        <f t="shared" si="127"/>
        <v>8737</v>
      </c>
      <c r="DB77" s="67">
        <f t="shared" si="127"/>
        <v>3.52440500201694</v>
      </c>
      <c r="DC77" s="51"/>
      <c r="DK77" s="49"/>
      <c r="DU77" s="5">
        <v>933</v>
      </c>
      <c r="DV77" s="13">
        <v>2804</v>
      </c>
      <c r="DW77" s="51">
        <f>+DV77/DU77</f>
        <v>3.005359056806</v>
      </c>
      <c r="DX77" s="78">
        <v>671</v>
      </c>
      <c r="DY77" s="40">
        <v>2337</v>
      </c>
      <c r="DZ77" s="73">
        <f>+DY77/DX77</f>
        <v>3.48286140089419</v>
      </c>
      <c r="EA77" s="86">
        <v>518</v>
      </c>
      <c r="EB77" s="86">
        <v>1744</v>
      </c>
      <c r="EC77" s="89">
        <f>+EB77/EA77</f>
        <v>3.36679536679537</v>
      </c>
      <c r="ED77" s="78">
        <v>443</v>
      </c>
      <c r="EE77" s="40">
        <v>1358</v>
      </c>
      <c r="EF77" s="73">
        <f>+EE77/ED77</f>
        <v>3.06546275395034</v>
      </c>
      <c r="EG77" s="54">
        <v>495</v>
      </c>
      <c r="EH77" s="40">
        <v>1321</v>
      </c>
      <c r="EI77" s="51">
        <f>+EH77/EG77</f>
        <v>2.66868686868687</v>
      </c>
      <c r="EJ77" s="78">
        <v>221</v>
      </c>
      <c r="EK77" s="40">
        <v>806</v>
      </c>
      <c r="EL77" s="73">
        <f>+EK77/EJ77</f>
        <v>3.64705882352941</v>
      </c>
      <c r="EM77" s="54">
        <v>512</v>
      </c>
      <c r="EN77" s="5">
        <v>1779</v>
      </c>
      <c r="EO77" s="73">
        <f>+EN77/EM77</f>
        <v>3.474609375</v>
      </c>
      <c r="EP77" s="54">
        <v>602</v>
      </c>
      <c r="EQ77" s="7">
        <v>1978</v>
      </c>
      <c r="ER77" s="73">
        <f>+EQ77/EP77</f>
        <v>3.28571428571429</v>
      </c>
      <c r="ET77" s="5">
        <v>641</v>
      </c>
      <c r="EU77" s="5">
        <v>2178</v>
      </c>
      <c r="EV77" s="73">
        <f>+EU77/ET77</f>
        <v>3.39781591263651</v>
      </c>
      <c r="EW77" s="54">
        <v>788</v>
      </c>
      <c r="EX77" s="7">
        <v>2339</v>
      </c>
      <c r="EY77" s="73">
        <f>+EX77/EW77</f>
        <v>2.96827411167513</v>
      </c>
      <c r="EZ77" s="40">
        <v>734</v>
      </c>
      <c r="FA77" s="40">
        <v>2256</v>
      </c>
      <c r="FB77" s="51">
        <f>+FA77/EZ77</f>
        <v>3.07356948228883</v>
      </c>
      <c r="FC77" s="78">
        <v>272</v>
      </c>
      <c r="FD77" s="40">
        <v>901</v>
      </c>
      <c r="FE77" s="51">
        <f>FD77/FC77</f>
        <v>3.3125</v>
      </c>
      <c r="FF77" s="78">
        <v>535</v>
      </c>
      <c r="FG77" s="40">
        <v>1412</v>
      </c>
      <c r="FH77" s="73">
        <f>+FG77/FF77</f>
        <v>2.6392523364486</v>
      </c>
      <c r="FI77" s="78">
        <v>275</v>
      </c>
      <c r="FJ77" s="40">
        <v>860</v>
      </c>
      <c r="FK77" s="73">
        <f>+FJ77/FI77</f>
        <v>3.12727272727273</v>
      </c>
      <c r="FL77" s="78">
        <v>549</v>
      </c>
      <c r="FM77" s="40">
        <v>1976</v>
      </c>
      <c r="FN77" s="73">
        <f>+FM77/FL77</f>
        <v>3.59927140255009</v>
      </c>
      <c r="FO77" s="78">
        <v>617</v>
      </c>
      <c r="FP77" s="40">
        <v>2275</v>
      </c>
      <c r="FQ77" s="73">
        <f>+FP77/FO77</f>
        <v>3.6871961102107</v>
      </c>
    </row>
    <row r="78" spans="3:173">
      <c r="C78" s="4" t="s">
        <v>112</v>
      </c>
      <c r="D78" s="7" t="s">
        <v>226</v>
      </c>
      <c r="E78" s="12">
        <v>5</v>
      </c>
      <c r="F78" s="12" t="s">
        <v>7</v>
      </c>
      <c r="G78" s="12">
        <v>34</v>
      </c>
      <c r="H78" s="19">
        <f>+SUM(DU78,DX78,EA78,ED78,EG78,EJ78,EM78,EP78)</f>
        <v>870</v>
      </c>
      <c r="I78" s="37">
        <f>+SUM(DV78,DY78,EB78,EE78,EH78,EK78,EN78,EQ78)</f>
        <v>3682</v>
      </c>
      <c r="J78" s="38">
        <f>+I78/H78</f>
        <v>4.23218390804598</v>
      </c>
      <c r="K78" s="31">
        <f>ET78+EW78+EZ78+FC78+FF78+FI78+FL78+FO78</f>
        <v>2365</v>
      </c>
      <c r="L78" s="32">
        <f>+EU78+EX78+FA78+FD78+FG78+FJ78+FM78+FP78</f>
        <v>8641</v>
      </c>
      <c r="M78" s="45">
        <f>+L78/K78</f>
        <v>3.65369978858351</v>
      </c>
      <c r="N78" s="46">
        <f>CB78+CE78+CH78+CK78+CN78+CQ78+CT78+CW78</f>
        <v>2155</v>
      </c>
      <c r="O78" s="47">
        <f>CC78+CF78+CI78+CL78+CO78+CR78+CU78+CX78</f>
        <v>8142</v>
      </c>
      <c r="P78" s="48">
        <f>+O78/N78</f>
        <v>3.77819025522042</v>
      </c>
      <c r="Q78" s="35">
        <f>T78+W78+Z78+AC78+AF78+AI78+AL78+AO78</f>
        <v>1860</v>
      </c>
      <c r="R78" s="36">
        <f>U78+X78+AA78+AD78+AG78+AJ78+AM78+AP78</f>
        <v>7151</v>
      </c>
      <c r="S78" s="59">
        <f>R78/Q78</f>
        <v>3.84462365591398</v>
      </c>
      <c r="T78" s="55">
        <v>313</v>
      </c>
      <c r="U78" s="36">
        <v>1300</v>
      </c>
      <c r="V78" s="63">
        <f>U78/T78</f>
        <v>4.15335463258786</v>
      </c>
      <c r="W78" s="55">
        <v>327</v>
      </c>
      <c r="X78" s="36">
        <v>1346</v>
      </c>
      <c r="Y78" s="63">
        <f>X78/W78</f>
        <v>4.11620795107034</v>
      </c>
      <c r="Z78" s="55">
        <v>290</v>
      </c>
      <c r="AA78" s="36">
        <v>1148</v>
      </c>
      <c r="AB78" s="63">
        <f>AA78/Z78</f>
        <v>3.95862068965517</v>
      </c>
      <c r="AC78" s="55"/>
      <c r="AD78" s="36"/>
      <c r="AE78" s="63" t="e">
        <f>AD78/AC78</f>
        <v>#DIV/0!</v>
      </c>
      <c r="AF78" s="55">
        <v>405</v>
      </c>
      <c r="AG78" s="36">
        <v>1223</v>
      </c>
      <c r="AH78" s="63">
        <f>AG78/AF78</f>
        <v>3.01975308641975</v>
      </c>
      <c r="AI78" s="55">
        <v>143</v>
      </c>
      <c r="AJ78" s="36">
        <v>624</v>
      </c>
      <c r="AK78" s="63">
        <f>AJ78/AI78</f>
        <v>4.36363636363636</v>
      </c>
      <c r="AL78" s="55">
        <v>154</v>
      </c>
      <c r="AM78" s="36">
        <v>620</v>
      </c>
      <c r="AN78" s="63">
        <f>AM78/AL78</f>
        <v>4.02597402597403</v>
      </c>
      <c r="AO78" s="36">
        <v>228</v>
      </c>
      <c r="AP78" s="36">
        <v>890</v>
      </c>
      <c r="AQ78" s="63">
        <f>AP78/AO78</f>
        <v>3.90350877192982</v>
      </c>
      <c r="AR78" s="65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5">
        <v>479</v>
      </c>
      <c r="CC78" s="7">
        <v>1795</v>
      </c>
      <c r="CD78" s="73">
        <f>+CC78/CB78</f>
        <v>3.74739039665971</v>
      </c>
      <c r="CE78" s="54">
        <v>313</v>
      </c>
      <c r="CF78" s="7">
        <v>1289</v>
      </c>
      <c r="CG78" s="73">
        <f>+CF78/CE78</f>
        <v>4.11821086261981</v>
      </c>
      <c r="CH78" s="54">
        <v>240</v>
      </c>
      <c r="CI78" s="7">
        <v>1055</v>
      </c>
      <c r="CJ78" s="73">
        <f>+CI78/CH78</f>
        <v>4.39583333333333</v>
      </c>
      <c r="CK78" s="54">
        <v>193</v>
      </c>
      <c r="CL78" s="7">
        <v>544</v>
      </c>
      <c r="CM78" s="73">
        <f>+CL78/CK78</f>
        <v>2.81865284974093</v>
      </c>
      <c r="CN78" s="54">
        <v>258</v>
      </c>
      <c r="CO78" s="7">
        <v>744</v>
      </c>
      <c r="CP78" s="73">
        <f>+CO78/CN78</f>
        <v>2.88372093023256</v>
      </c>
      <c r="CQ78" s="54">
        <v>83</v>
      </c>
      <c r="CR78" s="7">
        <v>285</v>
      </c>
      <c r="CS78" s="73">
        <f>CR78/CQ78</f>
        <v>3.43373493975904</v>
      </c>
      <c r="CT78" s="54">
        <v>243</v>
      </c>
      <c r="CU78" s="7">
        <v>997</v>
      </c>
      <c r="CV78" s="73">
        <f>CU78/CT78</f>
        <v>4.10288065843621</v>
      </c>
      <c r="CW78" s="54">
        <v>346</v>
      </c>
      <c r="CX78" s="7">
        <v>1433</v>
      </c>
      <c r="CY78" s="73">
        <f>CX78/CW78</f>
        <v>4.14161849710983</v>
      </c>
      <c r="CZ78" s="76">
        <f t="shared" si="127"/>
        <v>2155</v>
      </c>
      <c r="DA78" s="32">
        <f t="shared" si="127"/>
        <v>8142</v>
      </c>
      <c r="DB78" s="77">
        <f t="shared" si="127"/>
        <v>3.77819025522042</v>
      </c>
      <c r="DC78" s="51"/>
      <c r="DK78" s="49"/>
      <c r="DU78" s="5"/>
      <c r="DV78" s="13"/>
      <c r="DW78" s="51"/>
      <c r="DX78" s="78"/>
      <c r="DY78" s="40"/>
      <c r="DZ78" s="73"/>
      <c r="EA78" s="86"/>
      <c r="EB78" s="86"/>
      <c r="EC78" s="89"/>
      <c r="ED78" s="78"/>
      <c r="EE78" s="40"/>
      <c r="EF78" s="73"/>
      <c r="EG78" s="54"/>
      <c r="EH78" s="40"/>
      <c r="EI78" s="51"/>
      <c r="EJ78" s="78">
        <v>125</v>
      </c>
      <c r="EK78" s="40">
        <v>495</v>
      </c>
      <c r="EL78" s="73">
        <f>+EK78/EJ78</f>
        <v>3.96</v>
      </c>
      <c r="EM78" s="54">
        <v>294</v>
      </c>
      <c r="EN78" s="5">
        <v>1315</v>
      </c>
      <c r="EO78" s="73">
        <f>+EN78/EM78</f>
        <v>4.47278911564626</v>
      </c>
      <c r="EP78" s="54">
        <v>451</v>
      </c>
      <c r="EQ78" s="7">
        <v>1872</v>
      </c>
      <c r="ER78" s="73">
        <f>+EQ78/EP78</f>
        <v>4.15077605321508</v>
      </c>
      <c r="ET78" s="5">
        <v>351</v>
      </c>
      <c r="EU78" s="5">
        <v>1497</v>
      </c>
      <c r="EV78" s="73">
        <f>+EU78/ET78</f>
        <v>4.26495726495726</v>
      </c>
      <c r="EW78" s="54">
        <v>449</v>
      </c>
      <c r="EX78" s="7">
        <v>1587</v>
      </c>
      <c r="EY78" s="73">
        <f>+EX78/EW78</f>
        <v>3.53452115812918</v>
      </c>
      <c r="EZ78" s="40">
        <v>449</v>
      </c>
      <c r="FA78" s="40">
        <v>1587</v>
      </c>
      <c r="FB78" s="51">
        <f>+FA78/EZ78</f>
        <v>3.53452115812918</v>
      </c>
      <c r="FC78" s="78"/>
      <c r="FD78" s="40"/>
      <c r="FE78" s="51" t="e">
        <f>FD78/FC78</f>
        <v>#DIV/0!</v>
      </c>
      <c r="FF78" s="78">
        <v>274</v>
      </c>
      <c r="FG78" s="40">
        <v>664</v>
      </c>
      <c r="FH78" s="73">
        <f>+FG78/FF78</f>
        <v>2.42335766423358</v>
      </c>
      <c r="FI78" s="78">
        <v>132</v>
      </c>
      <c r="FJ78" s="40">
        <v>486</v>
      </c>
      <c r="FK78" s="73">
        <f>+FJ78/FI78</f>
        <v>3.68181818181818</v>
      </c>
      <c r="FL78" s="78">
        <v>371</v>
      </c>
      <c r="FM78" s="40">
        <v>1470</v>
      </c>
      <c r="FN78" s="73">
        <f>+FM78/FL78</f>
        <v>3.9622641509434</v>
      </c>
      <c r="FO78" s="78">
        <v>339</v>
      </c>
      <c r="FP78" s="40">
        <v>1350</v>
      </c>
      <c r="FQ78" s="73">
        <f>+FP78/FO78</f>
        <v>3.98230088495575</v>
      </c>
    </row>
    <row r="79" spans="3:173">
      <c r="C79" s="4" t="s">
        <v>227</v>
      </c>
      <c r="D79" s="7" t="s">
        <v>228</v>
      </c>
      <c r="E79" s="12">
        <v>10</v>
      </c>
      <c r="F79" s="12" t="s">
        <v>7</v>
      </c>
      <c r="G79" s="12">
        <v>38</v>
      </c>
      <c r="H79" s="19"/>
      <c r="I79" s="37"/>
      <c r="J79" s="38"/>
      <c r="K79" s="31">
        <f>ET79+EW79+EZ79+FC79+FF79+FI79+FL79+FO79</f>
        <v>2488</v>
      </c>
      <c r="L79" s="32">
        <f>+EU79+EX79+FA79+FD79+FG79+FJ79+FM79+FP79</f>
        <v>10198</v>
      </c>
      <c r="M79" s="45">
        <f>+L79/K79</f>
        <v>4.09887459807074</v>
      </c>
      <c r="N79" s="4">
        <f>CB79+CE79+CH79+CK79+CN79+CQ79+CT79+CW79</f>
        <v>0</v>
      </c>
      <c r="O79" s="5">
        <f>CC79+CF79+CI79+CL79+CO79+CR79+CU79+CX79</f>
        <v>0</v>
      </c>
      <c r="P79" s="50"/>
      <c r="Q79" s="35">
        <f>T79+W79+Z79+AC79+AF79+AI79+AL79+AO79</f>
        <v>2191</v>
      </c>
      <c r="R79" s="36">
        <f>U79+X79+AA79+AD79+AG79+AJ79+AM79+AP79</f>
        <v>9010</v>
      </c>
      <c r="S79" s="59">
        <f>R79/Q79</f>
        <v>4.11227749885897</v>
      </c>
      <c r="T79" s="55"/>
      <c r="U79" s="36"/>
      <c r="V79" s="63"/>
      <c r="W79" s="55"/>
      <c r="X79" s="36"/>
      <c r="Y79" s="63"/>
      <c r="Z79" s="55">
        <v>507</v>
      </c>
      <c r="AA79" s="36">
        <v>2112</v>
      </c>
      <c r="AB79" s="63">
        <f>AA79/Z79</f>
        <v>4.16568047337278</v>
      </c>
      <c r="AC79" s="55">
        <v>227</v>
      </c>
      <c r="AD79" s="36">
        <v>917</v>
      </c>
      <c r="AE79" s="63">
        <f>AD79/AC79</f>
        <v>4.03964757709251</v>
      </c>
      <c r="AF79" s="55">
        <v>107</v>
      </c>
      <c r="AG79" s="36">
        <v>319</v>
      </c>
      <c r="AH79" s="63">
        <f>AG79/AF79</f>
        <v>2.98130841121495</v>
      </c>
      <c r="AI79" s="55">
        <v>260</v>
      </c>
      <c r="AJ79" s="36">
        <v>1187</v>
      </c>
      <c r="AK79" s="63">
        <f>AJ79/AI79</f>
        <v>4.56538461538462</v>
      </c>
      <c r="AL79" s="55">
        <v>381</v>
      </c>
      <c r="AM79" s="36">
        <v>1697</v>
      </c>
      <c r="AN79" s="63">
        <f>AM79/AL79</f>
        <v>4.45406824146982</v>
      </c>
      <c r="AO79" s="36">
        <v>709</v>
      </c>
      <c r="AP79" s="36">
        <v>2778</v>
      </c>
      <c r="AQ79" s="63">
        <f>AP79/AO79</f>
        <v>3.9181946403385</v>
      </c>
      <c r="AR79" s="65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5"/>
      <c r="CC79" s="5"/>
      <c r="CD79" s="73"/>
      <c r="CE79" s="54"/>
      <c r="CF79" s="5"/>
      <c r="CG79" s="73"/>
      <c r="CH79" s="54"/>
      <c r="CI79" s="5"/>
      <c r="CJ79" s="73"/>
      <c r="CK79" s="54"/>
      <c r="CL79" s="5"/>
      <c r="CM79" s="73"/>
      <c r="CN79" s="54"/>
      <c r="CO79" s="5"/>
      <c r="CP79" s="73"/>
      <c r="CQ79" s="54"/>
      <c r="CR79" s="5"/>
      <c r="CS79" s="73"/>
      <c r="CT79" s="54"/>
      <c r="CU79" s="5"/>
      <c r="CV79" s="73"/>
      <c r="CW79" s="54"/>
      <c r="CX79" s="5"/>
      <c r="CY79" s="73"/>
      <c r="CZ79" s="78"/>
      <c r="DA79" s="40"/>
      <c r="DB79" s="67"/>
      <c r="DC79" s="51"/>
      <c r="DH79" t="s">
        <v>229</v>
      </c>
      <c r="DK79" s="49"/>
      <c r="DU79" s="5"/>
      <c r="DV79" s="13"/>
      <c r="DW79" s="51"/>
      <c r="DX79" s="78"/>
      <c r="DY79" s="40"/>
      <c r="DZ79" s="73"/>
      <c r="EA79" s="86"/>
      <c r="EB79" s="86"/>
      <c r="EC79" s="89"/>
      <c r="ED79" s="78"/>
      <c r="EE79" s="40"/>
      <c r="EF79" s="73"/>
      <c r="EG79" s="54"/>
      <c r="EH79" s="40"/>
      <c r="EI79" s="51"/>
      <c r="EJ79" s="78"/>
      <c r="EK79" s="40"/>
      <c r="EL79" s="73"/>
      <c r="EM79" s="54"/>
      <c r="EN79" s="5"/>
      <c r="EO79" s="73"/>
      <c r="EP79" s="54"/>
      <c r="EQ79" s="7"/>
      <c r="ER79" s="73"/>
      <c r="ET79" s="7">
        <v>358</v>
      </c>
      <c r="EU79" s="7">
        <v>1464</v>
      </c>
      <c r="EV79" s="73">
        <f>+EU79/ET79</f>
        <v>4.08938547486034</v>
      </c>
      <c r="EW79" s="54">
        <v>535</v>
      </c>
      <c r="EX79" s="7">
        <v>2149</v>
      </c>
      <c r="EY79" s="73">
        <f>+EX79/EW79</f>
        <v>4.01682242990654</v>
      </c>
      <c r="EZ79" s="40">
        <v>418</v>
      </c>
      <c r="FA79" s="40">
        <v>1894</v>
      </c>
      <c r="FB79" s="51">
        <f>+FA79/EZ79</f>
        <v>4.5311004784689</v>
      </c>
      <c r="FC79" s="78">
        <v>86</v>
      </c>
      <c r="FD79" s="40">
        <v>416</v>
      </c>
      <c r="FE79" s="51">
        <f>FD79/FC79</f>
        <v>4.83720930232558</v>
      </c>
      <c r="FF79" s="78">
        <v>176</v>
      </c>
      <c r="FG79" s="40">
        <v>557</v>
      </c>
      <c r="FH79" s="73">
        <f>+FG79/FF79</f>
        <v>3.16477272727273</v>
      </c>
      <c r="FI79" s="78">
        <v>204</v>
      </c>
      <c r="FJ79" s="40">
        <v>798</v>
      </c>
      <c r="FK79" s="73">
        <f>+FJ79/FI79</f>
        <v>3.91176470588235</v>
      </c>
      <c r="FL79" s="78">
        <v>347</v>
      </c>
      <c r="FM79" s="40">
        <v>1386</v>
      </c>
      <c r="FN79" s="73">
        <f>+FM79/FL79</f>
        <v>3.99423631123919</v>
      </c>
      <c r="FO79" s="78">
        <v>364</v>
      </c>
      <c r="FP79" s="40">
        <v>1534</v>
      </c>
      <c r="FQ79" s="73">
        <f>+FP79/FO79</f>
        <v>4.21428571428571</v>
      </c>
    </row>
    <row r="80" spans="3:173">
      <c r="C80" s="4"/>
      <c r="D80" s="7"/>
      <c r="E80" s="12"/>
      <c r="F80" s="12"/>
      <c r="G80" s="12"/>
      <c r="H80" s="19"/>
      <c r="I80" s="37"/>
      <c r="J80" s="38"/>
      <c r="K80" s="39"/>
      <c r="L80" s="40"/>
      <c r="M80" s="51"/>
      <c r="N80" s="4"/>
      <c r="O80" s="5"/>
      <c r="P80" s="50"/>
      <c r="Q80" s="35"/>
      <c r="R80" s="36"/>
      <c r="S80" s="59"/>
      <c r="T80" s="55"/>
      <c r="U80" s="36"/>
      <c r="V80" s="63"/>
      <c r="W80" s="55"/>
      <c r="X80" s="36"/>
      <c r="Y80" s="63"/>
      <c r="Z80" s="55"/>
      <c r="AA80" s="36"/>
      <c r="AB80" s="63"/>
      <c r="AC80" s="55"/>
      <c r="AD80" s="36"/>
      <c r="AE80" s="63"/>
      <c r="AF80" s="55"/>
      <c r="AG80" s="36"/>
      <c r="AH80" s="63"/>
      <c r="AI80" s="55"/>
      <c r="AJ80" s="36"/>
      <c r="AK80" s="63"/>
      <c r="AL80" s="55"/>
      <c r="AM80" s="36"/>
      <c r="AN80" s="63"/>
      <c r="AO80" s="36"/>
      <c r="AP80" s="36"/>
      <c r="AQ80" s="63"/>
      <c r="AR80" s="65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5"/>
      <c r="CC80" s="5"/>
      <c r="CD80" s="73"/>
      <c r="CE80" s="54"/>
      <c r="CF80" s="5"/>
      <c r="CG80" s="73"/>
      <c r="CH80" s="54"/>
      <c r="CI80" s="5"/>
      <c r="CJ80" s="73"/>
      <c r="CK80" s="54"/>
      <c r="CL80" s="5"/>
      <c r="CM80" s="73"/>
      <c r="CN80" s="54"/>
      <c r="CO80" s="5"/>
      <c r="CP80" s="73"/>
      <c r="CQ80" s="54"/>
      <c r="CR80" s="5"/>
      <c r="CS80" s="73"/>
      <c r="CT80" s="54"/>
      <c r="CU80" s="5"/>
      <c r="CV80" s="73"/>
      <c r="CW80" s="54"/>
      <c r="CX80" s="5"/>
      <c r="CY80" s="73"/>
      <c r="CZ80" s="78"/>
      <c r="DA80" s="40"/>
      <c r="DB80" s="67"/>
      <c r="DC80" s="51"/>
      <c r="DK80" s="49"/>
      <c r="DU80" s="5"/>
      <c r="DV80" s="13"/>
      <c r="DW80" s="51"/>
      <c r="DX80" s="78"/>
      <c r="DY80" s="40"/>
      <c r="DZ80" s="73"/>
      <c r="EA80" s="86"/>
      <c r="EB80" s="86"/>
      <c r="EC80" s="89"/>
      <c r="ED80" s="78"/>
      <c r="EE80" s="40"/>
      <c r="EF80" s="73"/>
      <c r="EG80" s="54"/>
      <c r="EH80" s="40"/>
      <c r="EI80" s="51"/>
      <c r="EJ80" s="78"/>
      <c r="EK80" s="40"/>
      <c r="EL80" s="73"/>
      <c r="EM80" s="54"/>
      <c r="EN80" s="5"/>
      <c r="EO80" s="73"/>
      <c r="EP80" s="54"/>
      <c r="EQ80" s="5"/>
      <c r="ER80" s="73"/>
      <c r="ET80" s="5"/>
      <c r="EU80" s="5"/>
      <c r="EV80" s="73"/>
      <c r="EW80" s="54"/>
      <c r="EX80" s="5"/>
      <c r="EY80" s="73"/>
      <c r="EZ80" s="40"/>
      <c r="FA80" s="40"/>
      <c r="FB80" s="51"/>
      <c r="FC80" s="78"/>
      <c r="FD80" s="40"/>
      <c r="FE80" s="51"/>
      <c r="FF80" s="78"/>
      <c r="FG80" s="40"/>
      <c r="FH80" s="73"/>
      <c r="FI80" s="78"/>
      <c r="FJ80" s="40"/>
      <c r="FK80" s="73"/>
      <c r="FL80" s="78"/>
      <c r="FM80" s="40"/>
      <c r="FN80" s="73"/>
      <c r="FO80" s="78"/>
      <c r="FP80" s="40"/>
      <c r="FQ80" s="73"/>
    </row>
    <row r="81" spans="3:173">
      <c r="C81" s="6" t="s">
        <v>113</v>
      </c>
      <c r="D81" s="5"/>
      <c r="E81" s="5"/>
      <c r="F81" s="12"/>
      <c r="G81" s="12"/>
      <c r="H81" s="19"/>
      <c r="I81" s="37"/>
      <c r="J81" s="38"/>
      <c r="K81" s="39"/>
      <c r="L81" s="40"/>
      <c r="M81" s="51"/>
      <c r="N81" s="4"/>
      <c r="O81" s="5"/>
      <c r="P81" s="50"/>
      <c r="Q81" s="35"/>
      <c r="R81" s="36"/>
      <c r="S81" s="59"/>
      <c r="T81" s="55"/>
      <c r="U81" s="36"/>
      <c r="V81" s="63"/>
      <c r="W81" s="55"/>
      <c r="X81" s="36"/>
      <c r="Y81" s="63"/>
      <c r="Z81" s="55"/>
      <c r="AA81" s="36"/>
      <c r="AB81" s="63"/>
      <c r="AC81" s="55"/>
      <c r="AD81" s="36"/>
      <c r="AE81" s="63"/>
      <c r="AF81" s="55"/>
      <c r="AG81" s="36"/>
      <c r="AH81" s="63"/>
      <c r="AI81" s="55"/>
      <c r="AJ81" s="36"/>
      <c r="AK81" s="63"/>
      <c r="AL81" s="55"/>
      <c r="AM81" s="36"/>
      <c r="AN81" s="63"/>
      <c r="AO81" s="36"/>
      <c r="AP81" s="36"/>
      <c r="AQ81" s="63"/>
      <c r="AR81" s="65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5"/>
      <c r="CC81" s="5"/>
      <c r="CD81" s="73"/>
      <c r="CE81" s="54"/>
      <c r="CF81" s="5"/>
      <c r="CG81" s="73"/>
      <c r="CH81" s="54"/>
      <c r="CI81" s="5"/>
      <c r="CJ81" s="73"/>
      <c r="CK81" s="54"/>
      <c r="CL81" s="5"/>
      <c r="CM81" s="73"/>
      <c r="CN81" s="54"/>
      <c r="CO81" s="5"/>
      <c r="CP81" s="73"/>
      <c r="CQ81" s="54"/>
      <c r="CR81" s="5"/>
      <c r="CS81" s="73"/>
      <c r="CT81" s="54"/>
      <c r="CU81" s="5"/>
      <c r="CV81" s="73"/>
      <c r="CW81" s="54"/>
      <c r="CX81" s="5"/>
      <c r="CY81" s="73"/>
      <c r="CZ81" s="78"/>
      <c r="DA81" s="40"/>
      <c r="DB81" s="67"/>
      <c r="DC81" s="51"/>
      <c r="DK81" s="49"/>
      <c r="DL81">
        <v>0</v>
      </c>
      <c r="DU81" s="5"/>
      <c r="DV81" s="13"/>
      <c r="DW81" s="51"/>
      <c r="DX81" s="78"/>
      <c r="DY81" s="40"/>
      <c r="DZ81" s="73"/>
      <c r="EA81" s="86"/>
      <c r="EB81" s="86"/>
      <c r="EC81" s="89"/>
      <c r="ED81" s="78"/>
      <c r="EE81" s="40"/>
      <c r="EF81" s="73"/>
      <c r="EG81" s="54"/>
      <c r="EH81" s="40"/>
      <c r="EI81" s="51"/>
      <c r="EJ81" s="78"/>
      <c r="EK81" s="40"/>
      <c r="EL81" s="73"/>
      <c r="EM81" s="54"/>
      <c r="EN81" s="5"/>
      <c r="EO81" s="73"/>
      <c r="EP81" s="54"/>
      <c r="EQ81" s="5"/>
      <c r="ER81" s="73"/>
      <c r="ET81" s="5"/>
      <c r="EU81" s="5"/>
      <c r="EV81" s="73"/>
      <c r="EW81" s="54"/>
      <c r="EX81" s="5"/>
      <c r="EY81" s="73"/>
      <c r="EZ81" s="40"/>
      <c r="FA81" s="40"/>
      <c r="FB81" s="51"/>
      <c r="FC81" s="78"/>
      <c r="FD81" s="40"/>
      <c r="FE81" s="51"/>
      <c r="FF81" s="78"/>
      <c r="FG81" s="40"/>
      <c r="FH81" s="73"/>
      <c r="FI81" s="78"/>
      <c r="FJ81" s="40"/>
      <c r="FK81" s="73"/>
      <c r="FL81" s="78"/>
      <c r="FM81" s="40"/>
      <c r="FN81" s="73"/>
      <c r="FO81" s="78"/>
      <c r="FP81" s="40"/>
      <c r="FQ81" s="73"/>
    </row>
    <row r="82" spans="3:173">
      <c r="C82" s="4" t="s">
        <v>61</v>
      </c>
      <c r="D82" s="7" t="s">
        <v>59</v>
      </c>
      <c r="E82" s="12">
        <v>7.5</v>
      </c>
      <c r="F82" s="12" t="s">
        <v>10</v>
      </c>
      <c r="G82" s="12"/>
      <c r="H82" s="101">
        <f>+SUM(DU82,DX82,EA82,ED82,EG82,EJ82,EM82,EP82)</f>
        <v>1202</v>
      </c>
      <c r="I82" s="112">
        <f>+SUM(DV82,DY82,EB82,EE82,EH82,EK82,EN82,EQ82)</f>
        <v>3786</v>
      </c>
      <c r="J82" s="113">
        <f>+I82/H82</f>
        <v>3.14975041597338</v>
      </c>
      <c r="K82" s="31">
        <f>ET82+EW82+EZ82+FC82+FF82+FI82+FL82+FO82</f>
        <v>1258</v>
      </c>
      <c r="L82" s="32">
        <f>+EU82+EX82+FA82+FD82+FG82+FJ82+FM82+FP82</f>
        <v>3861</v>
      </c>
      <c r="M82" s="45">
        <f>+L82/K82</f>
        <v>3.0691573926868</v>
      </c>
      <c r="N82" s="46">
        <f>CB82+CE82+CH82+CK82+CN82+CQ82+CT82+CW82</f>
        <v>1306</v>
      </c>
      <c r="O82" s="47">
        <f>CC82+CF82+CI82+CL82+CO82+CR82+CU82+CX82</f>
        <v>4064</v>
      </c>
      <c r="P82" s="48">
        <f>+O82/N82</f>
        <v>3.11179173047473</v>
      </c>
      <c r="Q82" s="35">
        <f>T82+W82+Z82+AC82+AF82+AI82+AL82+AO82</f>
        <v>1231</v>
      </c>
      <c r="R82" s="36">
        <f>U82+X82+AA82+AD82+AG82+AJ82+AM82+AP82</f>
        <v>4003</v>
      </c>
      <c r="S82" s="59">
        <f>R82/Q82</f>
        <v>3.25182778229082</v>
      </c>
      <c r="T82" s="55">
        <v>120</v>
      </c>
      <c r="U82" s="36">
        <v>397</v>
      </c>
      <c r="V82" s="63">
        <f>U82/T82</f>
        <v>3.30833333333333</v>
      </c>
      <c r="W82" s="55">
        <v>110</v>
      </c>
      <c r="X82" s="36">
        <v>365</v>
      </c>
      <c r="Y82" s="63">
        <f>X82/W82</f>
        <v>3.31818181818182</v>
      </c>
      <c r="Z82" s="55">
        <v>121</v>
      </c>
      <c r="AA82" s="36">
        <v>379</v>
      </c>
      <c r="AB82" s="63">
        <f t="shared" ref="AB82" si="128">AA82/Z82</f>
        <v>3.13223140495868</v>
      </c>
      <c r="AC82" s="55">
        <v>105</v>
      </c>
      <c r="AD82" s="36">
        <v>320</v>
      </c>
      <c r="AE82" s="63">
        <f t="shared" ref="AE82" si="129">AD82/AC82</f>
        <v>3.04761904761905</v>
      </c>
      <c r="AF82" s="55">
        <v>431</v>
      </c>
      <c r="AG82" s="36">
        <v>1460</v>
      </c>
      <c r="AH82" s="63">
        <f t="shared" ref="AH82" si="130">AG82/AF82</f>
        <v>3.38747099767981</v>
      </c>
      <c r="AI82" s="55">
        <v>99</v>
      </c>
      <c r="AJ82" s="36">
        <v>325</v>
      </c>
      <c r="AK82" s="63">
        <f t="shared" ref="AK82" si="131">AJ82/AI82</f>
        <v>3.28282828282828</v>
      </c>
      <c r="AL82" s="55">
        <v>108</v>
      </c>
      <c r="AM82" s="36">
        <v>354</v>
      </c>
      <c r="AN82" s="63">
        <f t="shared" ref="AN82" si="132">AM82/AL82</f>
        <v>3.27777777777778</v>
      </c>
      <c r="AO82" s="36">
        <v>137</v>
      </c>
      <c r="AP82" s="36">
        <v>403</v>
      </c>
      <c r="AQ82" s="63">
        <f>AP82/AO82</f>
        <v>2.94160583941606</v>
      </c>
      <c r="AR82" s="65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5">
        <v>165</v>
      </c>
      <c r="CC82" s="5">
        <v>461</v>
      </c>
      <c r="CD82" s="73">
        <f>+CC82/CB82</f>
        <v>2.79393939393939</v>
      </c>
      <c r="CE82" s="54">
        <v>134</v>
      </c>
      <c r="CF82" s="7">
        <v>405</v>
      </c>
      <c r="CG82" s="73">
        <f>+CF82/CE82</f>
        <v>3.02238805970149</v>
      </c>
      <c r="CH82" s="54">
        <v>127</v>
      </c>
      <c r="CI82" s="7">
        <v>399</v>
      </c>
      <c r="CJ82" s="73">
        <f>+CI82/CH82</f>
        <v>3.14173228346457</v>
      </c>
      <c r="CK82" s="54">
        <v>120</v>
      </c>
      <c r="CL82" s="7">
        <v>368</v>
      </c>
      <c r="CM82" s="73">
        <f>+CL82/CK82</f>
        <v>3.06666666666667</v>
      </c>
      <c r="CN82" s="54">
        <v>414</v>
      </c>
      <c r="CO82" s="7">
        <v>1280</v>
      </c>
      <c r="CP82" s="73">
        <f>+CO82/CN82</f>
        <v>3.09178743961353</v>
      </c>
      <c r="CQ82" s="54">
        <v>106</v>
      </c>
      <c r="CR82" s="7">
        <v>360</v>
      </c>
      <c r="CS82" s="73">
        <f>CR82/CQ82</f>
        <v>3.39622641509434</v>
      </c>
      <c r="CT82" s="54">
        <v>115</v>
      </c>
      <c r="CU82" s="7">
        <v>388</v>
      </c>
      <c r="CV82" s="73">
        <f>CU82/CT82</f>
        <v>3.37391304347826</v>
      </c>
      <c r="CW82" s="54">
        <v>125</v>
      </c>
      <c r="CX82" s="7">
        <v>403</v>
      </c>
      <c r="CY82" s="73">
        <f>CX82/CW82</f>
        <v>3.224</v>
      </c>
      <c r="CZ82" s="76">
        <f>N82</f>
        <v>1306</v>
      </c>
      <c r="DA82" s="32">
        <f>O82</f>
        <v>4064</v>
      </c>
      <c r="DB82" s="77">
        <f>P82</f>
        <v>3.11179173047473</v>
      </c>
      <c r="DC82" s="51"/>
      <c r="DK82" s="49"/>
      <c r="DU82" s="5">
        <v>157</v>
      </c>
      <c r="DV82" s="13">
        <v>435</v>
      </c>
      <c r="DW82" s="51">
        <f>+DV82/DU82</f>
        <v>2.77070063694268</v>
      </c>
      <c r="DX82" s="78">
        <v>128</v>
      </c>
      <c r="DY82" s="40">
        <v>383</v>
      </c>
      <c r="DZ82" s="73">
        <f>+DY82/DX82</f>
        <v>2.9921875</v>
      </c>
      <c r="EA82" s="86">
        <v>125</v>
      </c>
      <c r="EB82" s="86">
        <v>391</v>
      </c>
      <c r="EC82" s="89">
        <f>+EB82/EA82</f>
        <v>3.128</v>
      </c>
      <c r="ED82" s="78">
        <v>115</v>
      </c>
      <c r="EE82" s="40">
        <v>354</v>
      </c>
      <c r="EF82" s="73">
        <f>+EE82/ED82</f>
        <v>3.07826086956522</v>
      </c>
      <c r="EG82" s="54">
        <v>327</v>
      </c>
      <c r="EH82" s="40">
        <v>1108</v>
      </c>
      <c r="EI82" s="51">
        <f>+EH82/EG82</f>
        <v>3.38837920489297</v>
      </c>
      <c r="EJ82" s="78">
        <v>97</v>
      </c>
      <c r="EK82" s="40">
        <v>322</v>
      </c>
      <c r="EL82" s="73">
        <f>+EK82/EJ82</f>
        <v>3.31958762886598</v>
      </c>
      <c r="EM82" s="54">
        <v>113</v>
      </c>
      <c r="EN82" s="5">
        <v>370</v>
      </c>
      <c r="EO82" s="73">
        <f>+EN82/EM82</f>
        <v>3.27433628318584</v>
      </c>
      <c r="EP82" s="54">
        <v>140</v>
      </c>
      <c r="EQ82" s="7">
        <v>423</v>
      </c>
      <c r="ER82" s="73">
        <f>+EQ82/EP82</f>
        <v>3.02142857142857</v>
      </c>
      <c r="ET82" s="5">
        <v>131</v>
      </c>
      <c r="EU82" s="5">
        <v>409</v>
      </c>
      <c r="EV82" s="73">
        <f>+EU82/ET82</f>
        <v>3.12213740458015</v>
      </c>
      <c r="EW82" s="54">
        <v>113</v>
      </c>
      <c r="EX82" s="7">
        <v>326</v>
      </c>
      <c r="EY82" s="73">
        <f>+EX82/EW82</f>
        <v>2.88495575221239</v>
      </c>
      <c r="EZ82" s="40">
        <v>97</v>
      </c>
      <c r="FA82" s="40">
        <v>306</v>
      </c>
      <c r="FB82" s="51">
        <f>+FA82/EZ82</f>
        <v>3.15463917525773</v>
      </c>
      <c r="FC82" s="78">
        <v>115</v>
      </c>
      <c r="FD82" s="40">
        <v>394</v>
      </c>
      <c r="FE82" s="51">
        <f>FD82/FC82</f>
        <v>3.42608695652174</v>
      </c>
      <c r="FF82" s="78">
        <v>408</v>
      </c>
      <c r="FG82" s="40">
        <v>1276</v>
      </c>
      <c r="FH82" s="73">
        <f>+FG82/FF82</f>
        <v>3.12745098039216</v>
      </c>
      <c r="FI82" s="78">
        <v>115</v>
      </c>
      <c r="FJ82" s="40">
        <v>343</v>
      </c>
      <c r="FK82" s="73">
        <f>+FJ82/FI82</f>
        <v>2.98260869565217</v>
      </c>
      <c r="FL82" s="78">
        <v>121</v>
      </c>
      <c r="FM82" s="40">
        <v>363</v>
      </c>
      <c r="FN82" s="73">
        <f>+FM82/FL82</f>
        <v>3</v>
      </c>
      <c r="FO82" s="78">
        <v>158</v>
      </c>
      <c r="FP82" s="40">
        <v>444</v>
      </c>
      <c r="FQ82" s="73">
        <f>+FP82/FO82</f>
        <v>2.81012658227848</v>
      </c>
    </row>
    <row r="83" spans="3:173">
      <c r="C83" s="4" t="s">
        <v>88</v>
      </c>
      <c r="D83" s="7" t="s">
        <v>79</v>
      </c>
      <c r="E83" s="12">
        <v>8</v>
      </c>
      <c r="F83" s="12" t="s">
        <v>10</v>
      </c>
      <c r="G83" s="5"/>
      <c r="H83" s="19">
        <f t="shared" ref="H83:I85" si="133">+SUM(DU83,DX83,EA83,ED83,EG83,EJ83,EM83,EP83)</f>
        <v>458</v>
      </c>
      <c r="I83" s="37">
        <f t="shared" si="133"/>
        <v>1036</v>
      </c>
      <c r="J83" s="38">
        <f>+I83/H83</f>
        <v>2.26200873362445</v>
      </c>
      <c r="K83" s="31">
        <f t="shared" ref="K83:K95" si="134">ET83+EW83+EZ83+FC83+FF83+FI83+FL83+FO83</f>
        <v>629</v>
      </c>
      <c r="L83" s="32">
        <f t="shared" ref="L83:L95" si="135">+EU83+EX83+FA83+FD83+FG83+FJ83+FM83+FP83</f>
        <v>1488</v>
      </c>
      <c r="M83" s="45">
        <f t="shared" ref="M83:M100" si="136">+L83/K83</f>
        <v>2.36565977742448</v>
      </c>
      <c r="N83" s="46">
        <f t="shared" ref="N83:N99" si="137">CB83+CE83+CH83+CK83+CN83+CQ83+CT83+CW83</f>
        <v>624</v>
      </c>
      <c r="O83" s="47">
        <f t="shared" ref="O83:O99" si="138">CC83+CF83+CI83+CL83+CO83+CR83+CU83+CX83</f>
        <v>1515</v>
      </c>
      <c r="P83" s="48">
        <f t="shared" ref="P83:P99" si="139">+O83/N83</f>
        <v>2.42788461538462</v>
      </c>
      <c r="Q83" s="35">
        <f t="shared" ref="Q83:Q101" si="140">T83+W83+Z83+AC83+AF83+AI83+AL83+AO83</f>
        <v>481</v>
      </c>
      <c r="R83" s="36">
        <f t="shared" ref="R83:R101" si="141">U83+X83+AA83+AD83+AG83+AJ83+AM83+AP83</f>
        <v>1274</v>
      </c>
      <c r="S83" s="59">
        <f t="shared" ref="S83:S90" si="142">R83/Q83</f>
        <v>2.64864864864865</v>
      </c>
      <c r="T83" s="55">
        <v>65</v>
      </c>
      <c r="U83" s="36">
        <v>155</v>
      </c>
      <c r="V83" s="63">
        <f t="shared" ref="V83:V90" si="143">U83/T83</f>
        <v>2.38461538461538</v>
      </c>
      <c r="W83" s="55">
        <v>69</v>
      </c>
      <c r="X83" s="36">
        <v>169</v>
      </c>
      <c r="Y83" s="63">
        <f t="shared" ref="Y83:Y90" si="144">X83/W83</f>
        <v>2.44927536231884</v>
      </c>
      <c r="Z83" s="55">
        <v>59</v>
      </c>
      <c r="AA83" s="36">
        <v>142</v>
      </c>
      <c r="AB83" s="63">
        <f t="shared" ref="AB83:AB90" si="145">AA83/Z83</f>
        <v>2.40677966101695</v>
      </c>
      <c r="AC83" s="55">
        <v>57</v>
      </c>
      <c r="AD83" s="36">
        <v>242</v>
      </c>
      <c r="AE83" s="63">
        <f t="shared" ref="AE83:AE90" si="146">AD83/AC83</f>
        <v>4.24561403508772</v>
      </c>
      <c r="AF83" s="55">
        <v>47</v>
      </c>
      <c r="AG83" s="36">
        <v>122</v>
      </c>
      <c r="AH83" s="63">
        <f t="shared" ref="AH83:AH90" si="147">AG83/AF83</f>
        <v>2.59574468085106</v>
      </c>
      <c r="AI83" s="55">
        <v>56</v>
      </c>
      <c r="AJ83" s="36">
        <v>136</v>
      </c>
      <c r="AK83" s="63">
        <f t="shared" ref="AK83:AK90" si="148">AJ83/AI83</f>
        <v>2.42857142857143</v>
      </c>
      <c r="AL83" s="55">
        <v>60</v>
      </c>
      <c r="AM83" s="36">
        <v>146</v>
      </c>
      <c r="AN83" s="63">
        <f t="shared" ref="AN83:AN90" si="149">AM83/AL83</f>
        <v>2.43333333333333</v>
      </c>
      <c r="AO83" s="36">
        <v>68</v>
      </c>
      <c r="AP83" s="36">
        <v>162</v>
      </c>
      <c r="AQ83" s="63">
        <f t="shared" ref="AQ83:AQ103" si="150">AP83/AO83</f>
        <v>2.38235294117647</v>
      </c>
      <c r="AR83" s="65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5">
        <v>56</v>
      </c>
      <c r="CC83" s="5">
        <v>123</v>
      </c>
      <c r="CD83" s="73">
        <f t="shared" ref="CD83:CD100" si="151">+CC83/CB83</f>
        <v>2.19642857142857</v>
      </c>
      <c r="CE83" s="54">
        <v>45</v>
      </c>
      <c r="CF83" s="7">
        <v>103</v>
      </c>
      <c r="CG83" s="73">
        <f t="shared" ref="CG83:CG100" si="152">+CF83/CE83</f>
        <v>2.28888888888889</v>
      </c>
      <c r="CH83" s="54">
        <v>56</v>
      </c>
      <c r="CI83" s="7">
        <v>129</v>
      </c>
      <c r="CJ83" s="73">
        <f t="shared" ref="CJ83:CJ100" si="153">+CI83/CH83</f>
        <v>2.30357142857143</v>
      </c>
      <c r="CK83" s="54">
        <v>50</v>
      </c>
      <c r="CL83" s="7">
        <v>124</v>
      </c>
      <c r="CM83" s="73">
        <f t="shared" ref="CM83:CM95" si="154">+CL83/CK83</f>
        <v>2.48</v>
      </c>
      <c r="CN83" s="54">
        <v>228</v>
      </c>
      <c r="CO83" s="7">
        <v>586</v>
      </c>
      <c r="CP83" s="73">
        <f t="shared" ref="CP83:CP95" si="155">+CO83/CN83</f>
        <v>2.57017543859649</v>
      </c>
      <c r="CQ83" s="54">
        <v>57</v>
      </c>
      <c r="CR83" s="7">
        <v>143</v>
      </c>
      <c r="CS83" s="73">
        <f t="shared" ref="CS83:CS98" si="156">CR83/CQ83</f>
        <v>2.50877192982456</v>
      </c>
      <c r="CT83" s="54">
        <v>63</v>
      </c>
      <c r="CU83" s="7">
        <v>152</v>
      </c>
      <c r="CV83" s="73">
        <f t="shared" ref="CV83:CV92" si="157">CU83/CT83</f>
        <v>2.41269841269841</v>
      </c>
      <c r="CW83" s="54">
        <v>69</v>
      </c>
      <c r="CX83" s="7">
        <v>155</v>
      </c>
      <c r="CY83" s="73">
        <f t="shared" ref="CY83:CY95" si="158">CX83/CW83</f>
        <v>2.2463768115942</v>
      </c>
      <c r="CZ83" s="76">
        <f t="shared" ref="CZ83:CZ100" si="159">N83</f>
        <v>624</v>
      </c>
      <c r="DA83" s="32">
        <f t="shared" ref="DA83:DA100" si="160">O83</f>
        <v>1515</v>
      </c>
      <c r="DB83" s="77">
        <f t="shared" ref="DB83:DB100" si="161">P83</f>
        <v>2.42788461538462</v>
      </c>
      <c r="DC83" s="51"/>
      <c r="DK83" s="49"/>
      <c r="DU83" s="5"/>
      <c r="DV83" s="5"/>
      <c r="DW83" s="51"/>
      <c r="DX83" s="78">
        <v>67</v>
      </c>
      <c r="DY83" s="40">
        <v>140</v>
      </c>
      <c r="DZ83" s="73">
        <f>+DY83/DX83</f>
        <v>2.08955223880597</v>
      </c>
      <c r="EA83" s="86">
        <v>81</v>
      </c>
      <c r="EB83" s="86">
        <v>197</v>
      </c>
      <c r="EC83" s="89">
        <f>+EB83/EA83</f>
        <v>2.4320987654321</v>
      </c>
      <c r="ED83" s="78">
        <v>75</v>
      </c>
      <c r="EE83" s="40">
        <v>169</v>
      </c>
      <c r="EF83" s="73">
        <f>+EE83/ED83</f>
        <v>2.25333333333333</v>
      </c>
      <c r="EG83" s="54">
        <v>29</v>
      </c>
      <c r="EH83" s="40">
        <v>76</v>
      </c>
      <c r="EI83" s="51">
        <f>+EH83/EG83</f>
        <v>2.62068965517241</v>
      </c>
      <c r="EJ83" s="78">
        <v>64</v>
      </c>
      <c r="EK83" s="40">
        <v>146</v>
      </c>
      <c r="EL83" s="73">
        <f>+EK83/EJ83</f>
        <v>2.28125</v>
      </c>
      <c r="EM83" s="54">
        <v>68</v>
      </c>
      <c r="EN83" s="5">
        <v>146</v>
      </c>
      <c r="EO83" s="73">
        <f>+EN83/EM83</f>
        <v>2.14705882352941</v>
      </c>
      <c r="EP83" s="54">
        <v>74</v>
      </c>
      <c r="EQ83" s="7">
        <v>162</v>
      </c>
      <c r="ER83" s="73">
        <f>+EQ83/EP83</f>
        <v>2.18918918918919</v>
      </c>
      <c r="ET83" s="5">
        <v>60</v>
      </c>
      <c r="EU83" s="5">
        <v>129</v>
      </c>
      <c r="EV83" s="73">
        <f t="shared" ref="EV83:EV100" si="162">+EU83/ET83</f>
        <v>2.15</v>
      </c>
      <c r="EW83" s="54">
        <v>75</v>
      </c>
      <c r="EX83" s="7">
        <v>160</v>
      </c>
      <c r="EY83" s="73">
        <f>+EX83/EW83</f>
        <v>2.13333333333333</v>
      </c>
      <c r="EZ83" s="40">
        <v>61</v>
      </c>
      <c r="FA83" s="40">
        <v>133</v>
      </c>
      <c r="FB83" s="51">
        <f>+FA83/EZ83</f>
        <v>2.18032786885246</v>
      </c>
      <c r="FC83" s="78">
        <v>46</v>
      </c>
      <c r="FD83" s="40">
        <v>113</v>
      </c>
      <c r="FE83" s="51">
        <f>FD83/FC83</f>
        <v>2.45652173913043</v>
      </c>
      <c r="FF83" s="78">
        <v>218</v>
      </c>
      <c r="FG83" s="40">
        <v>554</v>
      </c>
      <c r="FH83" s="73">
        <f t="shared" ref="FH83:FH90" si="163">+FG83/FF83</f>
        <v>2.54128440366972</v>
      </c>
      <c r="FI83" s="78">
        <v>50</v>
      </c>
      <c r="FJ83" s="40">
        <v>123</v>
      </c>
      <c r="FK83" s="73">
        <f t="shared" ref="FK83:FK90" si="164">+FJ83/FI83</f>
        <v>2.46</v>
      </c>
      <c r="FL83" s="78">
        <v>60</v>
      </c>
      <c r="FM83" s="40">
        <v>143</v>
      </c>
      <c r="FN83" s="73">
        <f t="shared" ref="FN83:FN100" si="165">+FM83/FL83</f>
        <v>2.38333333333333</v>
      </c>
      <c r="FO83" s="78">
        <v>59</v>
      </c>
      <c r="FP83" s="40">
        <v>133</v>
      </c>
      <c r="FQ83" s="73">
        <f t="shared" ref="FQ83:FQ100" si="166">+FP83/FO83</f>
        <v>2.25423728813559</v>
      </c>
    </row>
    <row r="84" spans="3:173">
      <c r="C84" s="8" t="s">
        <v>99</v>
      </c>
      <c r="D84" s="7" t="s">
        <v>59</v>
      </c>
      <c r="E84" s="13">
        <v>7.5</v>
      </c>
      <c r="F84" s="13" t="s">
        <v>10</v>
      </c>
      <c r="G84" s="5"/>
      <c r="H84" s="19">
        <f t="shared" si="133"/>
        <v>176</v>
      </c>
      <c r="I84" s="37">
        <f t="shared" si="133"/>
        <v>307</v>
      </c>
      <c r="J84" s="38">
        <f>+I84/H84</f>
        <v>1.74431818181818</v>
      </c>
      <c r="K84" s="31">
        <f t="shared" si="134"/>
        <v>596</v>
      </c>
      <c r="L84" s="32">
        <f t="shared" si="135"/>
        <v>1341</v>
      </c>
      <c r="M84" s="45">
        <f t="shared" si="136"/>
        <v>2.25</v>
      </c>
      <c r="N84" s="46">
        <f t="shared" si="137"/>
        <v>575</v>
      </c>
      <c r="O84" s="47">
        <f t="shared" si="138"/>
        <v>1272</v>
      </c>
      <c r="P84" s="48">
        <f t="shared" si="139"/>
        <v>2.21217391304348</v>
      </c>
      <c r="Q84" s="35">
        <f t="shared" si="140"/>
        <v>258</v>
      </c>
      <c r="R84" s="36">
        <f t="shared" si="141"/>
        <v>541</v>
      </c>
      <c r="S84" s="59">
        <f t="shared" si="142"/>
        <v>2.0968992248062</v>
      </c>
      <c r="T84" s="55">
        <v>59</v>
      </c>
      <c r="U84" s="36">
        <v>117</v>
      </c>
      <c r="V84" s="63">
        <f t="shared" si="143"/>
        <v>1.98305084745763</v>
      </c>
      <c r="W84" s="55">
        <v>66</v>
      </c>
      <c r="X84" s="36">
        <v>129</v>
      </c>
      <c r="Y84" s="63">
        <f t="shared" si="144"/>
        <v>1.95454545454545</v>
      </c>
      <c r="Z84" s="55">
        <v>72</v>
      </c>
      <c r="AA84" s="36">
        <v>154</v>
      </c>
      <c r="AB84" s="63">
        <f t="shared" si="145"/>
        <v>2.13888888888889</v>
      </c>
      <c r="AC84" s="55">
        <v>61</v>
      </c>
      <c r="AD84" s="36">
        <v>141</v>
      </c>
      <c r="AE84" s="63">
        <f t="shared" si="146"/>
        <v>2.31147540983607</v>
      </c>
      <c r="AF84" s="55"/>
      <c r="AG84" s="36"/>
      <c r="AH84" s="63" t="e">
        <f t="shared" si="147"/>
        <v>#DIV/0!</v>
      </c>
      <c r="AI84" s="55"/>
      <c r="AJ84" s="36"/>
      <c r="AK84" s="63" t="e">
        <f t="shared" si="148"/>
        <v>#DIV/0!</v>
      </c>
      <c r="AL84" s="55"/>
      <c r="AM84" s="36"/>
      <c r="AN84" s="63" t="e">
        <f t="shared" si="149"/>
        <v>#DIV/0!</v>
      </c>
      <c r="AO84" s="36"/>
      <c r="AP84" s="36"/>
      <c r="AQ84" s="63" t="e">
        <f t="shared" si="150"/>
        <v>#DIV/0!</v>
      </c>
      <c r="AR84" s="65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5">
        <v>61</v>
      </c>
      <c r="CC84" s="7">
        <v>127</v>
      </c>
      <c r="CD84" s="73">
        <f t="shared" si="151"/>
        <v>2.08196721311475</v>
      </c>
      <c r="CE84" s="54">
        <v>46</v>
      </c>
      <c r="CF84" s="7">
        <v>103</v>
      </c>
      <c r="CG84" s="73">
        <f t="shared" si="152"/>
        <v>2.23913043478261</v>
      </c>
      <c r="CH84" s="54">
        <v>49</v>
      </c>
      <c r="CI84" s="7">
        <v>113</v>
      </c>
      <c r="CJ84" s="73">
        <f t="shared" si="153"/>
        <v>2.30612244897959</v>
      </c>
      <c r="CK84" s="54">
        <v>56</v>
      </c>
      <c r="CL84" s="7">
        <v>123</v>
      </c>
      <c r="CM84" s="73">
        <f t="shared" si="154"/>
        <v>2.19642857142857</v>
      </c>
      <c r="CN84" s="54">
        <v>194</v>
      </c>
      <c r="CO84" s="7">
        <v>434</v>
      </c>
      <c r="CP84" s="73">
        <f t="shared" si="155"/>
        <v>2.23711340206186</v>
      </c>
      <c r="CQ84" s="54">
        <v>56</v>
      </c>
      <c r="CR84" s="7">
        <v>126</v>
      </c>
      <c r="CS84" s="73">
        <f t="shared" si="156"/>
        <v>2.25</v>
      </c>
      <c r="CT84" s="54">
        <v>60</v>
      </c>
      <c r="CU84" s="7">
        <v>126</v>
      </c>
      <c r="CV84" s="73">
        <f t="shared" si="157"/>
        <v>2.1</v>
      </c>
      <c r="CW84" s="54">
        <v>53</v>
      </c>
      <c r="CX84" s="7">
        <v>120</v>
      </c>
      <c r="CY84" s="73">
        <f t="shared" si="158"/>
        <v>2.26415094339623</v>
      </c>
      <c r="CZ84" s="76">
        <f t="shared" si="159"/>
        <v>575</v>
      </c>
      <c r="DA84" s="32">
        <f t="shared" si="160"/>
        <v>1272</v>
      </c>
      <c r="DB84" s="77">
        <f t="shared" si="161"/>
        <v>2.21217391304348</v>
      </c>
      <c r="DC84" s="51"/>
      <c r="DK84" s="49"/>
      <c r="DU84" s="5"/>
      <c r="DV84" s="5"/>
      <c r="DW84" s="5"/>
      <c r="DX84" s="54"/>
      <c r="DY84" s="5"/>
      <c r="DZ84" s="62"/>
      <c r="EA84" s="40"/>
      <c r="EB84" s="40"/>
      <c r="EC84" s="5"/>
      <c r="ED84" s="54"/>
      <c r="EE84" s="5"/>
      <c r="EF84" s="51"/>
      <c r="EG84" s="54"/>
      <c r="EH84" s="40"/>
      <c r="EI84" s="51"/>
      <c r="EJ84" s="78"/>
      <c r="EK84" s="40"/>
      <c r="EL84" s="73"/>
      <c r="EM84" s="54">
        <v>84</v>
      </c>
      <c r="EN84" s="5">
        <v>143</v>
      </c>
      <c r="EO84" s="73">
        <f>+EN84/EM84</f>
        <v>1.70238095238095</v>
      </c>
      <c r="EP84" s="54">
        <v>92</v>
      </c>
      <c r="EQ84" s="7">
        <v>164</v>
      </c>
      <c r="ER84" s="73">
        <f>+EQ84/EP84</f>
        <v>1.78260869565217</v>
      </c>
      <c r="ET84" s="5">
        <v>54</v>
      </c>
      <c r="EU84" s="5">
        <v>105</v>
      </c>
      <c r="EV84" s="73">
        <f t="shared" si="162"/>
        <v>1.94444444444444</v>
      </c>
      <c r="EW84" s="54">
        <v>52</v>
      </c>
      <c r="EX84" s="7">
        <v>101</v>
      </c>
      <c r="EY84" s="73">
        <f>+EX84/EW84</f>
        <v>1.94230769230769</v>
      </c>
      <c r="EZ84" s="40">
        <v>50</v>
      </c>
      <c r="FA84" s="40">
        <v>106</v>
      </c>
      <c r="FB84" s="51">
        <f>+FA84/EZ84</f>
        <v>2.12</v>
      </c>
      <c r="FC84" s="78">
        <v>44</v>
      </c>
      <c r="FD84" s="40">
        <v>100</v>
      </c>
      <c r="FE84" s="51">
        <f>FD84/FC84</f>
        <v>2.27272727272727</v>
      </c>
      <c r="FF84" s="78">
        <v>231</v>
      </c>
      <c r="FG84" s="40">
        <v>542</v>
      </c>
      <c r="FH84" s="73">
        <f t="shared" si="163"/>
        <v>2.34632034632035</v>
      </c>
      <c r="FI84" s="78">
        <v>53</v>
      </c>
      <c r="FJ84" s="40">
        <v>137</v>
      </c>
      <c r="FK84" s="73">
        <f t="shared" si="164"/>
        <v>2.58490566037736</v>
      </c>
      <c r="FL84" s="78">
        <v>54</v>
      </c>
      <c r="FM84" s="40">
        <v>128</v>
      </c>
      <c r="FN84" s="73">
        <f t="shared" si="165"/>
        <v>2.37037037037037</v>
      </c>
      <c r="FO84" s="78">
        <v>58</v>
      </c>
      <c r="FP84" s="40">
        <v>122</v>
      </c>
      <c r="FQ84" s="73">
        <f t="shared" si="166"/>
        <v>2.10344827586207</v>
      </c>
    </row>
    <row r="85" spans="3:173">
      <c r="C85" s="8" t="s">
        <v>92</v>
      </c>
      <c r="D85" s="7" t="s">
        <v>79</v>
      </c>
      <c r="E85" s="13">
        <v>11.2</v>
      </c>
      <c r="F85" s="12" t="s">
        <v>10</v>
      </c>
      <c r="G85" s="5"/>
      <c r="H85" s="19">
        <f t="shared" si="133"/>
        <v>229</v>
      </c>
      <c r="I85" s="37">
        <f t="shared" si="133"/>
        <v>594</v>
      </c>
      <c r="J85" s="38">
        <f>+I85/H85</f>
        <v>2.5938864628821</v>
      </c>
      <c r="K85" s="31">
        <f t="shared" si="134"/>
        <v>680</v>
      </c>
      <c r="L85" s="32">
        <f t="shared" si="135"/>
        <v>2265</v>
      </c>
      <c r="M85" s="45">
        <f t="shared" si="136"/>
        <v>3.33088235294118</v>
      </c>
      <c r="N85" s="46">
        <f t="shared" si="137"/>
        <v>610</v>
      </c>
      <c r="O85" s="47">
        <f t="shared" si="138"/>
        <v>2094</v>
      </c>
      <c r="P85" s="48">
        <f t="shared" si="139"/>
        <v>3.4327868852459</v>
      </c>
      <c r="Q85" s="35">
        <f t="shared" si="140"/>
        <v>692</v>
      </c>
      <c r="R85" s="36">
        <f t="shared" si="141"/>
        <v>2325</v>
      </c>
      <c r="S85" s="59">
        <f t="shared" si="142"/>
        <v>3.35982658959538</v>
      </c>
      <c r="T85" s="55">
        <v>69</v>
      </c>
      <c r="U85" s="36">
        <v>207</v>
      </c>
      <c r="V85" s="63">
        <f t="shared" si="143"/>
        <v>3</v>
      </c>
      <c r="W85" s="55">
        <v>55</v>
      </c>
      <c r="X85" s="36">
        <v>166</v>
      </c>
      <c r="Y85" s="63">
        <f t="shared" si="144"/>
        <v>3.01818181818182</v>
      </c>
      <c r="Z85" s="55">
        <v>78</v>
      </c>
      <c r="AA85" s="36">
        <v>241</v>
      </c>
      <c r="AB85" s="63">
        <f t="shared" si="145"/>
        <v>3.08974358974359</v>
      </c>
      <c r="AC85" s="55">
        <v>60</v>
      </c>
      <c r="AD85" s="36">
        <v>221</v>
      </c>
      <c r="AE85" s="63">
        <f t="shared" si="146"/>
        <v>3.68333333333333</v>
      </c>
      <c r="AF85" s="55">
        <v>226</v>
      </c>
      <c r="AG85" s="36">
        <v>861</v>
      </c>
      <c r="AH85" s="63">
        <f t="shared" si="147"/>
        <v>3.80973451327434</v>
      </c>
      <c r="AI85" s="55">
        <v>59</v>
      </c>
      <c r="AJ85" s="36">
        <v>194</v>
      </c>
      <c r="AK85" s="63">
        <f t="shared" si="148"/>
        <v>3.28813559322034</v>
      </c>
      <c r="AL85" s="55">
        <v>66</v>
      </c>
      <c r="AM85" s="36">
        <v>204</v>
      </c>
      <c r="AN85" s="63">
        <f t="shared" si="149"/>
        <v>3.09090909090909</v>
      </c>
      <c r="AO85" s="36">
        <v>79</v>
      </c>
      <c r="AP85" s="36">
        <v>231</v>
      </c>
      <c r="AQ85" s="63">
        <f t="shared" si="150"/>
        <v>2.92405063291139</v>
      </c>
      <c r="AR85" s="65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5">
        <v>72</v>
      </c>
      <c r="CC85" s="7">
        <v>201</v>
      </c>
      <c r="CD85" s="73">
        <f t="shared" si="151"/>
        <v>2.79166666666667</v>
      </c>
      <c r="CE85" s="54">
        <v>59</v>
      </c>
      <c r="CF85" s="7">
        <v>190</v>
      </c>
      <c r="CG85" s="73">
        <f t="shared" si="152"/>
        <v>3.22033898305085</v>
      </c>
      <c r="CH85" s="54">
        <v>65</v>
      </c>
      <c r="CI85" s="7">
        <v>213</v>
      </c>
      <c r="CJ85" s="73">
        <f t="shared" si="153"/>
        <v>3.27692307692308</v>
      </c>
      <c r="CK85" s="54">
        <v>51</v>
      </c>
      <c r="CL85" s="7">
        <v>186</v>
      </c>
      <c r="CM85" s="73">
        <f t="shared" si="154"/>
        <v>3.64705882352941</v>
      </c>
      <c r="CN85" s="54">
        <v>203</v>
      </c>
      <c r="CO85" s="7">
        <v>819</v>
      </c>
      <c r="CP85" s="73">
        <f t="shared" si="155"/>
        <v>4.03448275862069</v>
      </c>
      <c r="CQ85" s="54">
        <v>47</v>
      </c>
      <c r="CR85" s="7">
        <v>154</v>
      </c>
      <c r="CS85" s="73">
        <f t="shared" si="156"/>
        <v>3.27659574468085</v>
      </c>
      <c r="CT85" s="54">
        <v>58</v>
      </c>
      <c r="CU85" s="7">
        <v>166</v>
      </c>
      <c r="CV85" s="73">
        <f t="shared" si="157"/>
        <v>2.86206896551724</v>
      </c>
      <c r="CW85" s="54">
        <v>55</v>
      </c>
      <c r="CX85" s="7">
        <v>165</v>
      </c>
      <c r="CY85" s="73">
        <f t="shared" si="158"/>
        <v>3</v>
      </c>
      <c r="CZ85" s="76">
        <f t="shared" si="159"/>
        <v>610</v>
      </c>
      <c r="DA85" s="32">
        <f t="shared" si="160"/>
        <v>2094</v>
      </c>
      <c r="DB85" s="77">
        <f t="shared" si="161"/>
        <v>3.4327868852459</v>
      </c>
      <c r="DC85" s="51"/>
      <c r="DK85" s="49"/>
      <c r="DU85" s="85"/>
      <c r="DV85" s="85"/>
      <c r="DW85" s="85"/>
      <c r="DX85" s="98"/>
      <c r="DY85" s="85"/>
      <c r="DZ85" s="90"/>
      <c r="EA85" s="40"/>
      <c r="EB85" s="40"/>
      <c r="EC85" s="5"/>
      <c r="ED85" s="54"/>
      <c r="EE85" s="5"/>
      <c r="EF85" s="51"/>
      <c r="EG85" s="54">
        <v>49</v>
      </c>
      <c r="EH85" s="40">
        <v>130</v>
      </c>
      <c r="EI85" s="51">
        <f>+EH85/EG85</f>
        <v>2.6530612244898</v>
      </c>
      <c r="EJ85" s="154">
        <v>45</v>
      </c>
      <c r="EK85" s="150">
        <v>130</v>
      </c>
      <c r="EL85" s="155">
        <f>+EK85/EJ85</f>
        <v>2.88888888888889</v>
      </c>
      <c r="EM85" s="54">
        <v>64</v>
      </c>
      <c r="EN85" s="5">
        <v>162</v>
      </c>
      <c r="EO85" s="73">
        <f>+EN85/EM85</f>
        <v>2.53125</v>
      </c>
      <c r="EP85" s="54">
        <v>71</v>
      </c>
      <c r="EQ85" s="7">
        <v>172</v>
      </c>
      <c r="ER85" s="73">
        <f>+EQ85/EP85</f>
        <v>2.42253521126761</v>
      </c>
      <c r="ET85" s="7">
        <v>70</v>
      </c>
      <c r="EU85" s="7">
        <v>182</v>
      </c>
      <c r="EV85" s="73">
        <f t="shared" si="162"/>
        <v>2.6</v>
      </c>
      <c r="EW85" s="54">
        <v>86</v>
      </c>
      <c r="EX85" s="7">
        <v>211</v>
      </c>
      <c r="EY85" s="73">
        <f>+EX85/EW85</f>
        <v>2.45348837209302</v>
      </c>
      <c r="EZ85" s="40">
        <v>74</v>
      </c>
      <c r="FA85" s="40">
        <v>210</v>
      </c>
      <c r="FB85" s="51">
        <f>+FA85/EZ85</f>
        <v>2.83783783783784</v>
      </c>
      <c r="FC85" s="78">
        <v>57</v>
      </c>
      <c r="FD85" s="40">
        <v>213</v>
      </c>
      <c r="FE85" s="51">
        <f>FD85/FC85</f>
        <v>3.73684210526316</v>
      </c>
      <c r="FF85" s="78">
        <v>215</v>
      </c>
      <c r="FG85" s="40">
        <v>888</v>
      </c>
      <c r="FH85" s="73">
        <f t="shared" si="163"/>
        <v>4.13023255813953</v>
      </c>
      <c r="FI85" s="78">
        <v>50</v>
      </c>
      <c r="FJ85" s="40">
        <v>182</v>
      </c>
      <c r="FK85" s="73">
        <f t="shared" si="164"/>
        <v>3.64</v>
      </c>
      <c r="FL85" s="78">
        <v>63</v>
      </c>
      <c r="FM85" s="40">
        <v>190</v>
      </c>
      <c r="FN85" s="73">
        <f t="shared" si="165"/>
        <v>3.01587301587302</v>
      </c>
      <c r="FO85" s="78">
        <v>65</v>
      </c>
      <c r="FP85" s="40">
        <v>189</v>
      </c>
      <c r="FQ85" s="73">
        <f t="shared" si="166"/>
        <v>2.90769230769231</v>
      </c>
    </row>
    <row r="86" spans="3:173">
      <c r="C86" s="8" t="s">
        <v>177</v>
      </c>
      <c r="D86" s="7" t="s">
        <v>178</v>
      </c>
      <c r="E86" s="13">
        <v>8</v>
      </c>
      <c r="F86" s="12" t="s">
        <v>10</v>
      </c>
      <c r="G86" s="5"/>
      <c r="H86" s="19"/>
      <c r="I86" s="37"/>
      <c r="J86" s="38"/>
      <c r="K86" s="39">
        <f t="shared" si="134"/>
        <v>288</v>
      </c>
      <c r="L86" s="40">
        <f t="shared" si="135"/>
        <v>861</v>
      </c>
      <c r="M86" s="51">
        <f t="shared" si="136"/>
        <v>2.98958333333333</v>
      </c>
      <c r="N86" s="46">
        <f t="shared" si="137"/>
        <v>430</v>
      </c>
      <c r="O86" s="47">
        <f t="shared" si="138"/>
        <v>1271</v>
      </c>
      <c r="P86" s="48">
        <f t="shared" si="139"/>
        <v>2.95581395348837</v>
      </c>
      <c r="Q86" s="35">
        <f t="shared" si="140"/>
        <v>461</v>
      </c>
      <c r="R86" s="36">
        <f t="shared" si="141"/>
        <v>1191</v>
      </c>
      <c r="S86" s="59">
        <f t="shared" si="142"/>
        <v>2.58351409978308</v>
      </c>
      <c r="T86" s="55">
        <v>50</v>
      </c>
      <c r="U86" s="36">
        <v>131</v>
      </c>
      <c r="V86" s="63">
        <f t="shared" si="143"/>
        <v>2.62</v>
      </c>
      <c r="W86" s="55">
        <v>46</v>
      </c>
      <c r="X86" s="36">
        <v>119</v>
      </c>
      <c r="Y86" s="63">
        <f t="shared" si="144"/>
        <v>2.58695652173913</v>
      </c>
      <c r="Z86" s="55">
        <v>47</v>
      </c>
      <c r="AA86" s="36">
        <v>127</v>
      </c>
      <c r="AB86" s="63">
        <f t="shared" si="145"/>
        <v>2.70212765957447</v>
      </c>
      <c r="AC86" s="55">
        <v>37</v>
      </c>
      <c r="AD86" s="36">
        <v>109</v>
      </c>
      <c r="AE86" s="63">
        <f t="shared" si="146"/>
        <v>2.94594594594595</v>
      </c>
      <c r="AF86" s="55">
        <v>137</v>
      </c>
      <c r="AG86" s="36">
        <v>374</v>
      </c>
      <c r="AH86" s="63">
        <f t="shared" si="147"/>
        <v>2.72992700729927</v>
      </c>
      <c r="AI86" s="55">
        <v>47</v>
      </c>
      <c r="AJ86" s="36">
        <v>111</v>
      </c>
      <c r="AK86" s="63">
        <f t="shared" si="148"/>
        <v>2.36170212765957</v>
      </c>
      <c r="AL86" s="55">
        <v>44</v>
      </c>
      <c r="AM86" s="36">
        <v>105</v>
      </c>
      <c r="AN86" s="63">
        <f t="shared" si="149"/>
        <v>2.38636363636364</v>
      </c>
      <c r="AO86" s="36">
        <v>53</v>
      </c>
      <c r="AP86" s="36">
        <v>115</v>
      </c>
      <c r="AQ86" s="63">
        <f t="shared" si="150"/>
        <v>2.16981132075472</v>
      </c>
      <c r="AR86" s="65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5">
        <v>60</v>
      </c>
      <c r="CC86" s="5">
        <v>141</v>
      </c>
      <c r="CD86" s="73">
        <f t="shared" si="151"/>
        <v>2.35</v>
      </c>
      <c r="CE86" s="54">
        <v>51</v>
      </c>
      <c r="CF86" s="7">
        <v>125</v>
      </c>
      <c r="CG86" s="73">
        <f t="shared" si="152"/>
        <v>2.45098039215686</v>
      </c>
      <c r="CH86" s="54">
        <v>41</v>
      </c>
      <c r="CI86" s="7">
        <v>133</v>
      </c>
      <c r="CJ86" s="73">
        <f t="shared" si="153"/>
        <v>3.24390243902439</v>
      </c>
      <c r="CK86" s="54">
        <v>37</v>
      </c>
      <c r="CL86" s="7">
        <v>123</v>
      </c>
      <c r="CM86" s="73">
        <f t="shared" si="154"/>
        <v>3.32432432432432</v>
      </c>
      <c r="CN86" s="54">
        <v>113</v>
      </c>
      <c r="CO86" s="7">
        <v>377</v>
      </c>
      <c r="CP86" s="73">
        <f t="shared" si="155"/>
        <v>3.33628318584071</v>
      </c>
      <c r="CQ86" s="54">
        <v>28</v>
      </c>
      <c r="CR86" s="7">
        <v>111</v>
      </c>
      <c r="CS86" s="73">
        <f t="shared" si="156"/>
        <v>3.96428571428571</v>
      </c>
      <c r="CT86" s="54">
        <v>44</v>
      </c>
      <c r="CU86" s="7">
        <v>127</v>
      </c>
      <c r="CV86" s="73">
        <f t="shared" si="157"/>
        <v>2.88636363636364</v>
      </c>
      <c r="CW86" s="54">
        <v>56</v>
      </c>
      <c r="CX86" s="7">
        <v>134</v>
      </c>
      <c r="CY86" s="73">
        <f t="shared" si="158"/>
        <v>2.39285714285714</v>
      </c>
      <c r="CZ86" s="76">
        <f t="shared" si="159"/>
        <v>430</v>
      </c>
      <c r="DA86" s="32">
        <f t="shared" si="160"/>
        <v>1271</v>
      </c>
      <c r="DB86" s="77">
        <f t="shared" si="161"/>
        <v>2.95581395348837</v>
      </c>
      <c r="DC86" s="51"/>
      <c r="DK86" s="49"/>
      <c r="DU86" s="85"/>
      <c r="DV86" s="85"/>
      <c r="DW86" s="85"/>
      <c r="DX86" s="98"/>
      <c r="DY86" s="85"/>
      <c r="DZ86" s="90"/>
      <c r="EA86" s="40"/>
      <c r="EB86" s="40"/>
      <c r="EC86" s="5"/>
      <c r="ED86" s="54"/>
      <c r="EE86" s="5"/>
      <c r="EF86" s="51"/>
      <c r="EG86" s="54"/>
      <c r="EH86" s="40"/>
      <c r="EI86" s="51"/>
      <c r="EJ86" s="154"/>
      <c r="EK86" s="150"/>
      <c r="EL86" s="155"/>
      <c r="EM86" s="54"/>
      <c r="EN86" s="5"/>
      <c r="EO86" s="51"/>
      <c r="EP86" s="54"/>
      <c r="EQ86" s="7"/>
      <c r="ER86" s="73"/>
      <c r="ET86" s="7"/>
      <c r="EU86" s="7"/>
      <c r="EV86" s="73"/>
      <c r="EW86" s="54"/>
      <c r="EX86" s="7"/>
      <c r="EY86" s="73"/>
      <c r="EZ86" s="40">
        <v>45</v>
      </c>
      <c r="FA86" s="40">
        <v>119</v>
      </c>
      <c r="FB86" s="51">
        <f>+FA86/EZ86</f>
        <v>2.64444444444444</v>
      </c>
      <c r="FC86" s="78">
        <v>32</v>
      </c>
      <c r="FD86" s="40">
        <v>108</v>
      </c>
      <c r="FE86" s="51">
        <f>FD86/FC86</f>
        <v>3.375</v>
      </c>
      <c r="FF86" s="78">
        <v>87</v>
      </c>
      <c r="FG86" s="40">
        <v>312</v>
      </c>
      <c r="FH86" s="73">
        <f t="shared" si="163"/>
        <v>3.58620689655172</v>
      </c>
      <c r="FI86" s="78">
        <v>29</v>
      </c>
      <c r="FJ86" s="40">
        <v>104</v>
      </c>
      <c r="FK86" s="73">
        <f t="shared" si="164"/>
        <v>3.58620689655172</v>
      </c>
      <c r="FL86" s="78">
        <v>39</v>
      </c>
      <c r="FM86" s="40">
        <v>100</v>
      </c>
      <c r="FN86" s="73">
        <f t="shared" si="165"/>
        <v>2.56410256410256</v>
      </c>
      <c r="FO86" s="78">
        <v>56</v>
      </c>
      <c r="FP86" s="40">
        <v>118</v>
      </c>
      <c r="FQ86" s="73">
        <f t="shared" si="166"/>
        <v>2.10714285714286</v>
      </c>
    </row>
    <row r="87" spans="3:173">
      <c r="C87" s="8" t="s">
        <v>181</v>
      </c>
      <c r="D87" s="7" t="s">
        <v>182</v>
      </c>
      <c r="E87" s="13">
        <v>7</v>
      </c>
      <c r="F87" s="12" t="s">
        <v>10</v>
      </c>
      <c r="G87" s="5"/>
      <c r="H87" s="19"/>
      <c r="I87" s="37"/>
      <c r="J87" s="38"/>
      <c r="K87" s="39">
        <f t="shared" si="134"/>
        <v>348</v>
      </c>
      <c r="L87" s="40">
        <f t="shared" si="135"/>
        <v>1405</v>
      </c>
      <c r="M87" s="51">
        <f t="shared" si="136"/>
        <v>4.03735632183908</v>
      </c>
      <c r="N87" s="46">
        <f t="shared" si="137"/>
        <v>469</v>
      </c>
      <c r="O87" s="47">
        <f t="shared" si="138"/>
        <v>1561</v>
      </c>
      <c r="P87" s="48">
        <f t="shared" si="139"/>
        <v>3.32835820895522</v>
      </c>
      <c r="Q87" s="35">
        <f t="shared" si="140"/>
        <v>380</v>
      </c>
      <c r="R87" s="36">
        <f t="shared" si="141"/>
        <v>1048</v>
      </c>
      <c r="S87" s="59">
        <f t="shared" si="142"/>
        <v>2.75789473684211</v>
      </c>
      <c r="T87" s="55">
        <v>33</v>
      </c>
      <c r="U87" s="36">
        <v>87</v>
      </c>
      <c r="V87" s="63">
        <f t="shared" si="143"/>
        <v>2.63636363636364</v>
      </c>
      <c r="W87" s="55">
        <v>25</v>
      </c>
      <c r="X87" s="36">
        <v>84</v>
      </c>
      <c r="Y87" s="63">
        <f t="shared" si="144"/>
        <v>3.36</v>
      </c>
      <c r="Z87" s="55">
        <v>36</v>
      </c>
      <c r="AA87" s="36">
        <v>99</v>
      </c>
      <c r="AB87" s="63">
        <f t="shared" si="145"/>
        <v>2.75</v>
      </c>
      <c r="AC87" s="55">
        <v>35</v>
      </c>
      <c r="AD87" s="36">
        <v>94</v>
      </c>
      <c r="AE87" s="63">
        <f t="shared" si="146"/>
        <v>2.68571428571429</v>
      </c>
      <c r="AF87" s="55">
        <v>146</v>
      </c>
      <c r="AG87" s="36">
        <v>408</v>
      </c>
      <c r="AH87" s="63">
        <f t="shared" si="147"/>
        <v>2.79452054794521</v>
      </c>
      <c r="AI87" s="55">
        <v>32</v>
      </c>
      <c r="AJ87" s="36">
        <v>88</v>
      </c>
      <c r="AK87" s="63">
        <f t="shared" si="148"/>
        <v>2.75</v>
      </c>
      <c r="AL87" s="55">
        <v>34</v>
      </c>
      <c r="AM87" s="36">
        <v>88</v>
      </c>
      <c r="AN87" s="63">
        <f t="shared" si="149"/>
        <v>2.58823529411765</v>
      </c>
      <c r="AO87" s="36">
        <v>39</v>
      </c>
      <c r="AP87" s="36">
        <v>100</v>
      </c>
      <c r="AQ87" s="63">
        <f t="shared" si="150"/>
        <v>2.56410256410256</v>
      </c>
      <c r="AR87" s="65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5">
        <v>71</v>
      </c>
      <c r="CC87" s="5">
        <v>217</v>
      </c>
      <c r="CD87" s="73">
        <f t="shared" si="151"/>
        <v>3.05633802816901</v>
      </c>
      <c r="CE87" s="54">
        <v>59</v>
      </c>
      <c r="CF87" s="7">
        <v>196</v>
      </c>
      <c r="CG87" s="73">
        <f t="shared" si="152"/>
        <v>3.32203389830508</v>
      </c>
      <c r="CH87" s="54"/>
      <c r="CI87" s="7"/>
      <c r="CJ87" s="73" t="e">
        <f t="shared" si="153"/>
        <v>#DIV/0!</v>
      </c>
      <c r="CK87" s="54">
        <v>52</v>
      </c>
      <c r="CL87" s="7">
        <v>191</v>
      </c>
      <c r="CM87" s="73">
        <f t="shared" si="154"/>
        <v>3.67307692307692</v>
      </c>
      <c r="CN87" s="54">
        <v>181</v>
      </c>
      <c r="CO87" s="7">
        <v>668</v>
      </c>
      <c r="CP87" s="73">
        <f t="shared" si="155"/>
        <v>3.69060773480663</v>
      </c>
      <c r="CQ87" s="54">
        <v>39</v>
      </c>
      <c r="CR87" s="7">
        <v>112</v>
      </c>
      <c r="CS87" s="73">
        <f t="shared" si="156"/>
        <v>2.87179487179487</v>
      </c>
      <c r="CT87" s="54">
        <v>30</v>
      </c>
      <c r="CU87" s="7">
        <v>84</v>
      </c>
      <c r="CV87" s="73">
        <f t="shared" si="157"/>
        <v>2.8</v>
      </c>
      <c r="CW87" s="54">
        <v>37</v>
      </c>
      <c r="CX87" s="7">
        <v>93</v>
      </c>
      <c r="CY87" s="73">
        <f t="shared" si="158"/>
        <v>2.51351351351351</v>
      </c>
      <c r="CZ87" s="76">
        <f t="shared" si="159"/>
        <v>469</v>
      </c>
      <c r="DA87" s="32">
        <f t="shared" si="160"/>
        <v>1561</v>
      </c>
      <c r="DB87" s="77">
        <f t="shared" si="161"/>
        <v>3.32835820895522</v>
      </c>
      <c r="DC87" s="51"/>
      <c r="DK87" s="49"/>
      <c r="DU87" s="85"/>
      <c r="DV87" s="85"/>
      <c r="DW87" s="85"/>
      <c r="DX87" s="98"/>
      <c r="DY87" s="85"/>
      <c r="DZ87" s="90"/>
      <c r="EA87" s="40"/>
      <c r="EB87" s="40"/>
      <c r="EC87" s="5"/>
      <c r="ED87" s="54"/>
      <c r="EE87" s="5"/>
      <c r="EF87" s="51"/>
      <c r="EG87" s="54"/>
      <c r="EH87" s="40"/>
      <c r="EI87" s="51"/>
      <c r="EJ87" s="154"/>
      <c r="EK87" s="150"/>
      <c r="EL87" s="155"/>
      <c r="EM87" s="54"/>
      <c r="EN87" s="5"/>
      <c r="EO87" s="51"/>
      <c r="EP87" s="54"/>
      <c r="EQ87" s="7"/>
      <c r="ER87" s="73"/>
      <c r="ET87" s="7"/>
      <c r="EU87" s="7"/>
      <c r="EV87" s="73"/>
      <c r="EW87" s="54"/>
      <c r="EX87" s="7"/>
      <c r="EY87" s="73"/>
      <c r="EZ87" s="40"/>
      <c r="FA87" s="40"/>
      <c r="FB87" s="51"/>
      <c r="FC87" s="78"/>
      <c r="FD87" s="40"/>
      <c r="FE87" s="51"/>
      <c r="FF87" s="78">
        <v>188</v>
      </c>
      <c r="FG87" s="40">
        <v>850</v>
      </c>
      <c r="FH87" s="73">
        <f t="shared" si="163"/>
        <v>4.52127659574468</v>
      </c>
      <c r="FI87" s="78">
        <v>49</v>
      </c>
      <c r="FJ87" s="40">
        <v>184</v>
      </c>
      <c r="FK87" s="73">
        <f t="shared" si="164"/>
        <v>3.75510204081633</v>
      </c>
      <c r="FL87" s="78">
        <v>54</v>
      </c>
      <c r="FM87" s="40">
        <v>185</v>
      </c>
      <c r="FN87" s="73">
        <f t="shared" si="165"/>
        <v>3.42592592592593</v>
      </c>
      <c r="FO87" s="78">
        <v>57</v>
      </c>
      <c r="FP87" s="40">
        <v>186</v>
      </c>
      <c r="FQ87" s="73">
        <f t="shared" si="166"/>
        <v>3.26315789473684</v>
      </c>
    </row>
    <row r="88" spans="3:173">
      <c r="C88" s="8" t="s">
        <v>114</v>
      </c>
      <c r="D88" s="7" t="s">
        <v>59</v>
      </c>
      <c r="E88" s="13">
        <v>7.5</v>
      </c>
      <c r="F88" s="12" t="s">
        <v>10</v>
      </c>
      <c r="G88" s="5"/>
      <c r="H88" s="19"/>
      <c r="I88" s="37"/>
      <c r="J88" s="38"/>
      <c r="K88" s="39">
        <f t="shared" si="134"/>
        <v>226</v>
      </c>
      <c r="L88" s="40">
        <f t="shared" si="135"/>
        <v>828</v>
      </c>
      <c r="M88" s="51">
        <f t="shared" si="136"/>
        <v>3.66371681415929</v>
      </c>
      <c r="N88" s="46">
        <f t="shared" si="137"/>
        <v>396</v>
      </c>
      <c r="O88" s="47">
        <f t="shared" si="138"/>
        <v>1437</v>
      </c>
      <c r="P88" s="48">
        <f t="shared" si="139"/>
        <v>3.62878787878788</v>
      </c>
      <c r="Q88" s="35">
        <f t="shared" si="140"/>
        <v>391</v>
      </c>
      <c r="R88" s="36">
        <f t="shared" si="141"/>
        <v>1370</v>
      </c>
      <c r="S88" s="59">
        <f t="shared" si="142"/>
        <v>3.50383631713555</v>
      </c>
      <c r="T88" s="55">
        <v>62</v>
      </c>
      <c r="U88" s="36">
        <v>223</v>
      </c>
      <c r="V88" s="63">
        <f t="shared" si="143"/>
        <v>3.59677419354839</v>
      </c>
      <c r="W88" s="55">
        <v>59</v>
      </c>
      <c r="X88" s="36">
        <v>214</v>
      </c>
      <c r="Y88" s="63">
        <f t="shared" si="144"/>
        <v>3.6271186440678</v>
      </c>
      <c r="Z88" s="55">
        <v>60</v>
      </c>
      <c r="AA88" s="36">
        <v>222</v>
      </c>
      <c r="AB88" s="63">
        <f t="shared" si="145"/>
        <v>3.7</v>
      </c>
      <c r="AC88" s="55">
        <v>50</v>
      </c>
      <c r="AD88" s="36">
        <v>199</v>
      </c>
      <c r="AE88" s="63">
        <f t="shared" si="146"/>
        <v>3.98</v>
      </c>
      <c r="AF88" s="55">
        <v>41</v>
      </c>
      <c r="AG88" s="36">
        <v>148</v>
      </c>
      <c r="AH88" s="63">
        <f t="shared" si="147"/>
        <v>3.60975609756098</v>
      </c>
      <c r="AI88" s="55">
        <v>62</v>
      </c>
      <c r="AJ88" s="36">
        <v>194</v>
      </c>
      <c r="AK88" s="63">
        <f t="shared" si="148"/>
        <v>3.12903225806452</v>
      </c>
      <c r="AL88" s="55">
        <v>57</v>
      </c>
      <c r="AM88" s="36">
        <v>170</v>
      </c>
      <c r="AN88" s="63">
        <f t="shared" si="149"/>
        <v>2.98245614035088</v>
      </c>
      <c r="AO88" s="36"/>
      <c r="AP88" s="36"/>
      <c r="AQ88" s="63" t="e">
        <f t="shared" si="150"/>
        <v>#DIV/0!</v>
      </c>
      <c r="AR88" s="65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5">
        <v>70</v>
      </c>
      <c r="CC88" s="7">
        <v>221</v>
      </c>
      <c r="CD88" s="73">
        <f t="shared" si="151"/>
        <v>3.15714285714286</v>
      </c>
      <c r="CE88" s="54">
        <v>54</v>
      </c>
      <c r="CF88" s="7">
        <v>196</v>
      </c>
      <c r="CG88" s="73">
        <f t="shared" si="152"/>
        <v>3.62962962962963</v>
      </c>
      <c r="CH88" s="54">
        <v>61</v>
      </c>
      <c r="CI88" s="7">
        <v>230</v>
      </c>
      <c r="CJ88" s="73">
        <f t="shared" si="153"/>
        <v>3.77049180327869</v>
      </c>
      <c r="CK88" s="54">
        <v>51</v>
      </c>
      <c r="CL88" s="7">
        <v>202</v>
      </c>
      <c r="CM88" s="73">
        <f t="shared" si="154"/>
        <v>3.96078431372549</v>
      </c>
      <c r="CN88" s="54"/>
      <c r="CO88" s="7"/>
      <c r="CP88" s="73" t="e">
        <f t="shared" si="155"/>
        <v>#DIV/0!</v>
      </c>
      <c r="CQ88" s="54">
        <v>43</v>
      </c>
      <c r="CR88" s="7">
        <v>170</v>
      </c>
      <c r="CS88" s="73">
        <f t="shared" si="156"/>
        <v>3.95348837209302</v>
      </c>
      <c r="CT88" s="54">
        <v>56</v>
      </c>
      <c r="CU88" s="7">
        <v>200</v>
      </c>
      <c r="CV88" s="73">
        <f t="shared" si="157"/>
        <v>3.57142857142857</v>
      </c>
      <c r="CW88" s="54">
        <v>61</v>
      </c>
      <c r="CX88" s="7">
        <v>218</v>
      </c>
      <c r="CY88" s="73">
        <f t="shared" si="158"/>
        <v>3.57377049180328</v>
      </c>
      <c r="CZ88" s="76">
        <f t="shared" si="159"/>
        <v>396</v>
      </c>
      <c r="DA88" s="32">
        <f t="shared" si="160"/>
        <v>1437</v>
      </c>
      <c r="DB88" s="77">
        <f t="shared" si="161"/>
        <v>3.62878787878788</v>
      </c>
      <c r="DC88" s="51"/>
      <c r="DK88" s="49"/>
      <c r="DU88" s="85"/>
      <c r="DV88" s="85"/>
      <c r="DW88" s="85"/>
      <c r="DX88" s="98"/>
      <c r="DY88" s="85"/>
      <c r="DZ88" s="90"/>
      <c r="EA88" s="40"/>
      <c r="EB88" s="40"/>
      <c r="EC88" s="5"/>
      <c r="ED88" s="54"/>
      <c r="EE88" s="5"/>
      <c r="EF88" s="51"/>
      <c r="EG88" s="54"/>
      <c r="EH88" s="40"/>
      <c r="EI88" s="51"/>
      <c r="EJ88" s="154"/>
      <c r="EK88" s="150"/>
      <c r="EL88" s="155"/>
      <c r="EM88" s="54"/>
      <c r="EN88" s="5"/>
      <c r="EO88" s="51"/>
      <c r="EP88" s="54"/>
      <c r="EQ88" s="7"/>
      <c r="ER88" s="73"/>
      <c r="ET88" s="7"/>
      <c r="EU88" s="7"/>
      <c r="EV88" s="73"/>
      <c r="EW88" s="54"/>
      <c r="EX88" s="7"/>
      <c r="EY88" s="73"/>
      <c r="EZ88" s="40">
        <v>19</v>
      </c>
      <c r="FA88" s="40">
        <v>63</v>
      </c>
      <c r="FB88" s="51">
        <f>+FA88/EZ88</f>
        <v>3.31578947368421</v>
      </c>
      <c r="FC88" s="78">
        <v>42</v>
      </c>
      <c r="FD88" s="40">
        <v>153</v>
      </c>
      <c r="FE88" s="51">
        <f>FD88/FC88</f>
        <v>3.64285714285714</v>
      </c>
      <c r="FF88" s="78">
        <v>81</v>
      </c>
      <c r="FG88" s="40">
        <v>310</v>
      </c>
      <c r="FH88" s="73">
        <f t="shared" si="163"/>
        <v>3.82716049382716</v>
      </c>
      <c r="FI88" s="78">
        <v>38</v>
      </c>
      <c r="FJ88" s="40">
        <v>140</v>
      </c>
      <c r="FK88" s="73">
        <f t="shared" si="164"/>
        <v>3.68421052631579</v>
      </c>
      <c r="FL88" s="78">
        <v>16</v>
      </c>
      <c r="FM88" s="40">
        <v>58</v>
      </c>
      <c r="FN88" s="73">
        <f t="shared" si="165"/>
        <v>3.625</v>
      </c>
      <c r="FO88" s="78">
        <v>30</v>
      </c>
      <c r="FP88" s="40">
        <v>104</v>
      </c>
      <c r="FQ88" s="73">
        <f t="shared" si="166"/>
        <v>3.46666666666667</v>
      </c>
    </row>
    <row r="89" spans="3:173">
      <c r="C89" s="8" t="s">
        <v>179</v>
      </c>
      <c r="D89" s="7" t="s">
        <v>230</v>
      </c>
      <c r="E89" s="13" t="s">
        <v>94</v>
      </c>
      <c r="F89" s="12" t="s">
        <v>16</v>
      </c>
      <c r="G89" s="5"/>
      <c r="H89" s="19"/>
      <c r="I89" s="37"/>
      <c r="J89" s="38"/>
      <c r="K89" s="39">
        <f t="shared" si="134"/>
        <v>287</v>
      </c>
      <c r="L89" s="40">
        <f t="shared" si="135"/>
        <v>483</v>
      </c>
      <c r="M89" s="51">
        <f t="shared" si="136"/>
        <v>1.68292682926829</v>
      </c>
      <c r="N89" s="46">
        <f t="shared" si="137"/>
        <v>449</v>
      </c>
      <c r="O89" s="47">
        <f t="shared" si="138"/>
        <v>872</v>
      </c>
      <c r="P89" s="48">
        <f t="shared" si="139"/>
        <v>1.94209354120267</v>
      </c>
      <c r="Q89" s="35">
        <f t="shared" si="140"/>
        <v>467</v>
      </c>
      <c r="R89" s="36">
        <f t="shared" si="141"/>
        <v>1113</v>
      </c>
      <c r="S89" s="59">
        <f t="shared" si="142"/>
        <v>2.38329764453961</v>
      </c>
      <c r="T89" s="55">
        <v>42</v>
      </c>
      <c r="U89" s="36">
        <v>71</v>
      </c>
      <c r="V89" s="63">
        <f t="shared" si="143"/>
        <v>1.69047619047619</v>
      </c>
      <c r="W89" s="55">
        <v>38</v>
      </c>
      <c r="X89" s="36">
        <v>62</v>
      </c>
      <c r="Y89" s="63">
        <f t="shared" si="144"/>
        <v>1.63157894736842</v>
      </c>
      <c r="Z89" s="55">
        <v>38</v>
      </c>
      <c r="AA89" s="36">
        <v>125</v>
      </c>
      <c r="AB89" s="63">
        <f t="shared" si="145"/>
        <v>3.28947368421053</v>
      </c>
      <c r="AC89" s="55">
        <v>46</v>
      </c>
      <c r="AD89" s="36">
        <v>150</v>
      </c>
      <c r="AE89" s="63">
        <f t="shared" si="146"/>
        <v>3.26086956521739</v>
      </c>
      <c r="AF89" s="55">
        <v>179</v>
      </c>
      <c r="AG89" s="36">
        <v>392</v>
      </c>
      <c r="AH89" s="63">
        <f t="shared" si="147"/>
        <v>2.18994413407821</v>
      </c>
      <c r="AI89" s="55">
        <v>38</v>
      </c>
      <c r="AJ89" s="36">
        <v>103</v>
      </c>
      <c r="AK89" s="63">
        <f t="shared" si="148"/>
        <v>2.71052631578947</v>
      </c>
      <c r="AL89" s="55">
        <v>40</v>
      </c>
      <c r="AM89" s="36">
        <v>88</v>
      </c>
      <c r="AN89" s="63">
        <f t="shared" si="149"/>
        <v>2.2</v>
      </c>
      <c r="AO89" s="36">
        <v>46</v>
      </c>
      <c r="AP89" s="36">
        <v>122</v>
      </c>
      <c r="AQ89" s="63">
        <f t="shared" si="150"/>
        <v>2.65217391304348</v>
      </c>
      <c r="AR89" s="65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5">
        <v>45</v>
      </c>
      <c r="CC89" s="7">
        <v>63</v>
      </c>
      <c r="CD89" s="73">
        <f t="shared" si="151"/>
        <v>1.4</v>
      </c>
      <c r="CE89" s="54">
        <v>41</v>
      </c>
      <c r="CF89" s="7">
        <v>107</v>
      </c>
      <c r="CG89" s="73">
        <f t="shared" si="152"/>
        <v>2.60975609756098</v>
      </c>
      <c r="CH89" s="54">
        <v>40</v>
      </c>
      <c r="CI89" s="7">
        <v>102</v>
      </c>
      <c r="CJ89" s="73">
        <f t="shared" si="153"/>
        <v>2.55</v>
      </c>
      <c r="CK89" s="54">
        <v>42</v>
      </c>
      <c r="CL89" s="7">
        <v>121</v>
      </c>
      <c r="CM89" s="73">
        <f t="shared" si="154"/>
        <v>2.88095238095238</v>
      </c>
      <c r="CN89" s="54">
        <v>161</v>
      </c>
      <c r="CO89" s="7">
        <v>288</v>
      </c>
      <c r="CP89" s="73">
        <f t="shared" si="155"/>
        <v>1.7888198757764</v>
      </c>
      <c r="CQ89" s="54">
        <v>39</v>
      </c>
      <c r="CR89" s="7">
        <v>49</v>
      </c>
      <c r="CS89" s="73">
        <f t="shared" si="156"/>
        <v>1.25641025641026</v>
      </c>
      <c r="CT89" s="54">
        <v>37</v>
      </c>
      <c r="CU89" s="7">
        <v>64</v>
      </c>
      <c r="CV89" s="73">
        <f t="shared" si="157"/>
        <v>1.72972972972973</v>
      </c>
      <c r="CW89" s="54">
        <v>44</v>
      </c>
      <c r="CX89" s="7">
        <v>78</v>
      </c>
      <c r="CY89" s="73">
        <f t="shared" si="158"/>
        <v>1.77272727272727</v>
      </c>
      <c r="CZ89" s="76">
        <f t="shared" si="159"/>
        <v>449</v>
      </c>
      <c r="DA89" s="32">
        <f t="shared" si="160"/>
        <v>872</v>
      </c>
      <c r="DB89" s="77">
        <f t="shared" si="161"/>
        <v>1.94209354120267</v>
      </c>
      <c r="DC89" s="51"/>
      <c r="DK89" s="49"/>
      <c r="DU89" s="85"/>
      <c r="DV89" s="85"/>
      <c r="DW89" s="85"/>
      <c r="DX89" s="98"/>
      <c r="DY89" s="85"/>
      <c r="DZ89" s="90"/>
      <c r="EA89" s="40"/>
      <c r="EB89" s="40"/>
      <c r="EC89" s="5"/>
      <c r="ED89" s="54"/>
      <c r="EE89" s="5"/>
      <c r="EF89" s="51"/>
      <c r="EG89" s="54"/>
      <c r="EH89" s="40"/>
      <c r="EI89" s="51"/>
      <c r="EJ89" s="154"/>
      <c r="EK89" s="150"/>
      <c r="EL89" s="155"/>
      <c r="EM89" s="54"/>
      <c r="EN89" s="5"/>
      <c r="EO89" s="51"/>
      <c r="EP89" s="54"/>
      <c r="EQ89" s="7"/>
      <c r="ER89" s="73"/>
      <c r="ET89" s="7"/>
      <c r="EU89" s="7"/>
      <c r="EV89" s="73"/>
      <c r="EW89" s="54"/>
      <c r="EX89" s="7"/>
      <c r="EY89" s="73"/>
      <c r="EZ89" s="40"/>
      <c r="FA89" s="40"/>
      <c r="FB89" s="51"/>
      <c r="FC89" s="78">
        <v>40</v>
      </c>
      <c r="FD89" s="40">
        <v>58</v>
      </c>
      <c r="FE89" s="51">
        <f>FD89/FC89</f>
        <v>1.45</v>
      </c>
      <c r="FF89" s="78">
        <v>131</v>
      </c>
      <c r="FG89" s="40">
        <v>252</v>
      </c>
      <c r="FH89" s="73">
        <f t="shared" si="163"/>
        <v>1.9236641221374</v>
      </c>
      <c r="FI89" s="78">
        <v>33</v>
      </c>
      <c r="FJ89" s="40">
        <v>49</v>
      </c>
      <c r="FK89" s="73">
        <f t="shared" si="164"/>
        <v>1.48484848484848</v>
      </c>
      <c r="FL89" s="78">
        <v>41</v>
      </c>
      <c r="FM89" s="40">
        <v>56</v>
      </c>
      <c r="FN89" s="73">
        <f t="shared" si="165"/>
        <v>1.36585365853659</v>
      </c>
      <c r="FO89" s="78">
        <v>42</v>
      </c>
      <c r="FP89" s="40">
        <v>68</v>
      </c>
      <c r="FQ89" s="73">
        <f t="shared" si="166"/>
        <v>1.61904761904762</v>
      </c>
    </row>
    <row r="90" spans="3:173">
      <c r="C90" s="8" t="s">
        <v>180</v>
      </c>
      <c r="D90" s="7" t="s">
        <v>79</v>
      </c>
      <c r="E90" s="13">
        <v>14</v>
      </c>
      <c r="F90" s="12" t="s">
        <v>10</v>
      </c>
      <c r="G90" s="5"/>
      <c r="H90" s="19"/>
      <c r="I90" s="37"/>
      <c r="J90" s="38"/>
      <c r="K90" s="39">
        <f t="shared" si="134"/>
        <v>318</v>
      </c>
      <c r="L90" s="40">
        <f t="shared" si="135"/>
        <v>917</v>
      </c>
      <c r="M90" s="51">
        <f t="shared" si="136"/>
        <v>2.88364779874214</v>
      </c>
      <c r="N90" s="46">
        <f t="shared" si="137"/>
        <v>812</v>
      </c>
      <c r="O90" s="47">
        <f t="shared" si="138"/>
        <v>2534</v>
      </c>
      <c r="P90" s="48">
        <f t="shared" si="139"/>
        <v>3.12068965517241</v>
      </c>
      <c r="Q90" s="35">
        <f t="shared" si="140"/>
        <v>924</v>
      </c>
      <c r="R90" s="36">
        <f t="shared" si="141"/>
        <v>2962</v>
      </c>
      <c r="S90" s="59">
        <f t="shared" si="142"/>
        <v>3.20562770562771</v>
      </c>
      <c r="T90" s="55">
        <v>89</v>
      </c>
      <c r="U90" s="36">
        <v>237</v>
      </c>
      <c r="V90" s="63">
        <f t="shared" si="143"/>
        <v>2.66292134831461</v>
      </c>
      <c r="W90" s="55">
        <v>81</v>
      </c>
      <c r="X90" s="36">
        <v>216</v>
      </c>
      <c r="Y90" s="63">
        <f t="shared" si="144"/>
        <v>2.66666666666667</v>
      </c>
      <c r="Z90" s="55">
        <v>95</v>
      </c>
      <c r="AA90" s="36">
        <v>270</v>
      </c>
      <c r="AB90" s="63">
        <f t="shared" si="145"/>
        <v>2.84210526315789</v>
      </c>
      <c r="AC90" s="55">
        <v>79</v>
      </c>
      <c r="AD90" s="36">
        <v>237</v>
      </c>
      <c r="AE90" s="63">
        <f t="shared" si="146"/>
        <v>3</v>
      </c>
      <c r="AF90" s="55">
        <v>309</v>
      </c>
      <c r="AG90" s="36">
        <v>1158</v>
      </c>
      <c r="AH90" s="63">
        <f t="shared" si="147"/>
        <v>3.74757281553398</v>
      </c>
      <c r="AI90" s="55">
        <v>76</v>
      </c>
      <c r="AJ90" s="36">
        <v>257</v>
      </c>
      <c r="AK90" s="63">
        <f t="shared" si="148"/>
        <v>3.38157894736842</v>
      </c>
      <c r="AL90" s="55">
        <v>96</v>
      </c>
      <c r="AM90" s="36">
        <v>313</v>
      </c>
      <c r="AN90" s="63">
        <f t="shared" si="149"/>
        <v>3.26041666666667</v>
      </c>
      <c r="AO90" s="36">
        <v>99</v>
      </c>
      <c r="AP90" s="36">
        <v>274</v>
      </c>
      <c r="AQ90" s="63">
        <f t="shared" si="150"/>
        <v>2.76767676767677</v>
      </c>
      <c r="AR90" s="65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5">
        <v>90</v>
      </c>
      <c r="CC90" s="5">
        <v>214</v>
      </c>
      <c r="CD90" s="73">
        <f t="shared" si="151"/>
        <v>2.37777777777778</v>
      </c>
      <c r="CE90" s="54">
        <v>79</v>
      </c>
      <c r="CF90" s="7">
        <v>197</v>
      </c>
      <c r="CG90" s="73">
        <f t="shared" si="152"/>
        <v>2.49367088607595</v>
      </c>
      <c r="CH90" s="54">
        <v>81</v>
      </c>
      <c r="CI90" s="7">
        <v>233</v>
      </c>
      <c r="CJ90" s="73">
        <f t="shared" si="153"/>
        <v>2.87654320987654</v>
      </c>
      <c r="CK90" s="54">
        <v>71</v>
      </c>
      <c r="CL90" s="7">
        <v>228</v>
      </c>
      <c r="CM90" s="73">
        <f t="shared" si="154"/>
        <v>3.2112676056338</v>
      </c>
      <c r="CN90" s="54">
        <v>264</v>
      </c>
      <c r="CO90" s="7">
        <v>973</v>
      </c>
      <c r="CP90" s="73">
        <f t="shared" si="155"/>
        <v>3.68560606060606</v>
      </c>
      <c r="CQ90" s="54">
        <v>58</v>
      </c>
      <c r="CR90" s="7">
        <v>209</v>
      </c>
      <c r="CS90" s="73">
        <f t="shared" si="156"/>
        <v>3.60344827586207</v>
      </c>
      <c r="CT90" s="54">
        <v>77</v>
      </c>
      <c r="CU90" s="7">
        <v>232</v>
      </c>
      <c r="CV90" s="73">
        <f t="shared" si="157"/>
        <v>3.01298701298701</v>
      </c>
      <c r="CW90" s="54">
        <v>92</v>
      </c>
      <c r="CX90" s="7">
        <v>248</v>
      </c>
      <c r="CY90" s="73">
        <f t="shared" si="158"/>
        <v>2.69565217391304</v>
      </c>
      <c r="CZ90" s="76">
        <f t="shared" si="159"/>
        <v>812</v>
      </c>
      <c r="DA90" s="32">
        <f t="shared" si="160"/>
        <v>2534</v>
      </c>
      <c r="DB90" s="77">
        <f t="shared" si="161"/>
        <v>3.12068965517241</v>
      </c>
      <c r="DC90" s="51"/>
      <c r="DK90" s="49"/>
      <c r="DU90" s="85"/>
      <c r="DV90" s="85"/>
      <c r="DW90" s="85"/>
      <c r="DX90" s="98"/>
      <c r="DY90" s="85"/>
      <c r="DZ90" s="90"/>
      <c r="EA90" s="40"/>
      <c r="EB90" s="40"/>
      <c r="EC90" s="5"/>
      <c r="ED90" s="54"/>
      <c r="EE90" s="5"/>
      <c r="EF90" s="51"/>
      <c r="EG90" s="54"/>
      <c r="EH90" s="40"/>
      <c r="EI90" s="51"/>
      <c r="EJ90" s="154"/>
      <c r="EK90" s="150"/>
      <c r="EL90" s="155"/>
      <c r="EM90" s="54"/>
      <c r="EN90" s="5"/>
      <c r="EO90" s="51"/>
      <c r="EP90" s="54"/>
      <c r="EQ90" s="7"/>
      <c r="ER90" s="73"/>
      <c r="ET90" s="7"/>
      <c r="EU90" s="7"/>
      <c r="EV90" s="73"/>
      <c r="EW90" s="54"/>
      <c r="EX90" s="7"/>
      <c r="EY90" s="73"/>
      <c r="EZ90" s="40"/>
      <c r="FA90" s="40"/>
      <c r="FB90" s="51"/>
      <c r="FC90" s="40"/>
      <c r="FD90" s="40"/>
      <c r="FE90" s="51"/>
      <c r="FF90" s="78">
        <v>66</v>
      </c>
      <c r="FG90" s="40">
        <v>214</v>
      </c>
      <c r="FH90" s="73">
        <f t="shared" si="163"/>
        <v>3.24242424242424</v>
      </c>
      <c r="FI90" s="78">
        <v>78</v>
      </c>
      <c r="FJ90" s="40">
        <v>244</v>
      </c>
      <c r="FK90" s="73">
        <f t="shared" si="164"/>
        <v>3.12820512820513</v>
      </c>
      <c r="FL90" s="78">
        <v>85</v>
      </c>
      <c r="FM90" s="40">
        <v>234</v>
      </c>
      <c r="FN90" s="73">
        <f t="shared" si="165"/>
        <v>2.75294117647059</v>
      </c>
      <c r="FO90" s="78">
        <v>89</v>
      </c>
      <c r="FP90" s="40">
        <v>225</v>
      </c>
      <c r="FQ90" s="73">
        <f t="shared" si="166"/>
        <v>2.52808988764045</v>
      </c>
    </row>
    <row r="91" spans="3:173">
      <c r="C91" s="4" t="s">
        <v>188</v>
      </c>
      <c r="D91" s="7" t="s">
        <v>189</v>
      </c>
      <c r="E91" s="12">
        <v>9</v>
      </c>
      <c r="F91" s="12" t="s">
        <v>10</v>
      </c>
      <c r="G91" s="12"/>
      <c r="H91" s="19"/>
      <c r="I91" s="37"/>
      <c r="J91" s="38"/>
      <c r="K91" s="39">
        <f t="shared" si="134"/>
        <v>156</v>
      </c>
      <c r="L91" s="40">
        <f t="shared" si="135"/>
        <v>201</v>
      </c>
      <c r="M91" s="51">
        <f t="shared" si="136"/>
        <v>1.28846153846154</v>
      </c>
      <c r="N91" s="46">
        <f t="shared" si="137"/>
        <v>770</v>
      </c>
      <c r="O91" s="47">
        <f t="shared" si="138"/>
        <v>1551</v>
      </c>
      <c r="P91" s="48">
        <f t="shared" si="139"/>
        <v>2.01428571428571</v>
      </c>
      <c r="Q91" s="35">
        <f t="shared" si="140"/>
        <v>441.0001</v>
      </c>
      <c r="R91" s="36">
        <f t="shared" si="141"/>
        <v>1160</v>
      </c>
      <c r="S91" s="59">
        <f t="shared" ref="S91:S102" si="167">R91/Q91</f>
        <v>2.63038489106919</v>
      </c>
      <c r="T91" s="55">
        <v>100</v>
      </c>
      <c r="U91" s="36">
        <v>308</v>
      </c>
      <c r="V91" s="63">
        <f t="shared" ref="V91:V99" si="168">U91/T91</f>
        <v>3.08</v>
      </c>
      <c r="W91" s="55">
        <v>93</v>
      </c>
      <c r="X91" s="36">
        <v>244</v>
      </c>
      <c r="Y91" s="63">
        <f t="shared" ref="Y91:Y99" si="169">X91/W91</f>
        <v>2.62365591397849</v>
      </c>
      <c r="Z91" s="55">
        <v>103</v>
      </c>
      <c r="AA91" s="36">
        <v>238</v>
      </c>
      <c r="AB91" s="63">
        <f t="shared" ref="AB91:AB92" si="170">AA91/Z91</f>
        <v>2.31067961165049</v>
      </c>
      <c r="AC91" s="55">
        <v>85</v>
      </c>
      <c r="AD91" s="36">
        <v>205</v>
      </c>
      <c r="AE91" s="63">
        <f t="shared" ref="AE91:AE92" si="171">AD91/AC91</f>
        <v>2.41176470588235</v>
      </c>
      <c r="AF91" s="55">
        <v>0.0001</v>
      </c>
      <c r="AG91" s="36">
        <v>0</v>
      </c>
      <c r="AH91" s="63">
        <f t="shared" ref="AH91:AH94" si="172">AG91/AF91</f>
        <v>0</v>
      </c>
      <c r="AI91" s="55">
        <v>60</v>
      </c>
      <c r="AJ91" s="36">
        <v>165</v>
      </c>
      <c r="AK91" s="63">
        <f t="shared" ref="AK91:AK100" si="173">AJ91/AI91</f>
        <v>2.75</v>
      </c>
      <c r="AL91" s="55"/>
      <c r="AM91" s="36"/>
      <c r="AN91" s="63" t="e">
        <f t="shared" ref="AN91:AN102" si="174">AM91/AL91</f>
        <v>#DIV/0!</v>
      </c>
      <c r="AO91" s="36"/>
      <c r="AP91" s="136"/>
      <c r="AQ91" s="63" t="e">
        <f t="shared" si="150"/>
        <v>#DIV/0!</v>
      </c>
      <c r="AR91" s="65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5">
        <v>93</v>
      </c>
      <c r="CC91" s="5">
        <v>122</v>
      </c>
      <c r="CD91" s="73">
        <f t="shared" si="151"/>
        <v>1.31182795698925</v>
      </c>
      <c r="CE91" s="54">
        <v>47</v>
      </c>
      <c r="CF91" s="7">
        <v>85</v>
      </c>
      <c r="CG91" s="73">
        <f t="shared" si="152"/>
        <v>1.80851063829787</v>
      </c>
      <c r="CH91" s="54">
        <v>53</v>
      </c>
      <c r="CI91" s="7">
        <v>109</v>
      </c>
      <c r="CJ91" s="73">
        <f t="shared" si="153"/>
        <v>2.05660377358491</v>
      </c>
      <c r="CK91" s="54">
        <v>72</v>
      </c>
      <c r="CL91" s="7">
        <v>128</v>
      </c>
      <c r="CM91" s="73">
        <f t="shared" si="154"/>
        <v>1.77777777777778</v>
      </c>
      <c r="CN91" s="54">
        <v>263</v>
      </c>
      <c r="CO91" s="7">
        <v>514</v>
      </c>
      <c r="CP91" s="73">
        <f t="shared" si="155"/>
        <v>1.95437262357414</v>
      </c>
      <c r="CQ91" s="54">
        <v>44</v>
      </c>
      <c r="CR91" s="7">
        <v>118</v>
      </c>
      <c r="CS91" s="73">
        <f t="shared" si="156"/>
        <v>2.68181818181818</v>
      </c>
      <c r="CT91" s="54">
        <v>84</v>
      </c>
      <c r="CU91" s="7">
        <v>183</v>
      </c>
      <c r="CV91" s="73">
        <f t="shared" si="157"/>
        <v>2.17857142857143</v>
      </c>
      <c r="CW91" s="54">
        <v>114</v>
      </c>
      <c r="CX91" s="7">
        <v>292</v>
      </c>
      <c r="CY91" s="73">
        <f t="shared" si="158"/>
        <v>2.56140350877193</v>
      </c>
      <c r="CZ91" s="76">
        <f t="shared" si="159"/>
        <v>770</v>
      </c>
      <c r="DA91" s="32">
        <f t="shared" si="160"/>
        <v>1551</v>
      </c>
      <c r="DB91" s="77">
        <f t="shared" si="161"/>
        <v>2.01428571428571</v>
      </c>
      <c r="DC91" s="51"/>
      <c r="DK91" s="49"/>
      <c r="DU91" s="85"/>
      <c r="DV91" s="85"/>
      <c r="DW91" s="85"/>
      <c r="DX91" s="98"/>
      <c r="DY91" s="85"/>
      <c r="DZ91" s="90"/>
      <c r="EA91" s="40"/>
      <c r="EB91" s="40"/>
      <c r="EC91" s="5"/>
      <c r="ED91" s="54"/>
      <c r="EE91" s="5"/>
      <c r="EF91" s="51"/>
      <c r="EG91" s="54"/>
      <c r="EH91" s="40"/>
      <c r="EI91" s="51"/>
      <c r="EJ91" s="154"/>
      <c r="EK91" s="150"/>
      <c r="EL91" s="155"/>
      <c r="EM91" s="54"/>
      <c r="EN91" s="5"/>
      <c r="EO91" s="51"/>
      <c r="EP91" s="54"/>
      <c r="EQ91" s="7"/>
      <c r="ER91" s="73"/>
      <c r="ET91" s="7"/>
      <c r="EU91" s="7"/>
      <c r="EV91" s="73"/>
      <c r="EW91" s="54"/>
      <c r="EX91" s="7"/>
      <c r="EY91" s="73"/>
      <c r="EZ91" s="40"/>
      <c r="FA91" s="40"/>
      <c r="FB91" s="51"/>
      <c r="FC91" s="40"/>
      <c r="FD91" s="40"/>
      <c r="FE91" s="51"/>
      <c r="FF91" s="78"/>
      <c r="FG91" s="40"/>
      <c r="FH91" s="73"/>
      <c r="FI91" s="78"/>
      <c r="FJ91" s="40"/>
      <c r="FK91" s="73"/>
      <c r="FL91" s="78">
        <v>83</v>
      </c>
      <c r="FM91" s="40">
        <v>87</v>
      </c>
      <c r="FN91" s="73">
        <f t="shared" si="165"/>
        <v>1.04819277108434</v>
      </c>
      <c r="FO91" s="78">
        <v>73</v>
      </c>
      <c r="FP91" s="40">
        <v>114</v>
      </c>
      <c r="FQ91" s="73">
        <f t="shared" si="166"/>
        <v>1.56164383561644</v>
      </c>
    </row>
    <row r="92" spans="3:173">
      <c r="C92" s="4" t="s">
        <v>192</v>
      </c>
      <c r="D92" s="7" t="s">
        <v>193</v>
      </c>
      <c r="E92" s="12">
        <v>11</v>
      </c>
      <c r="F92" s="12" t="s">
        <v>10</v>
      </c>
      <c r="G92" s="12"/>
      <c r="H92" s="19"/>
      <c r="I92" s="37"/>
      <c r="J92" s="38"/>
      <c r="K92" s="39">
        <f t="shared" si="134"/>
        <v>134</v>
      </c>
      <c r="L92" s="40">
        <f t="shared" si="135"/>
        <v>326</v>
      </c>
      <c r="M92" s="51">
        <f t="shared" si="136"/>
        <v>2.43283582089552</v>
      </c>
      <c r="N92" s="46">
        <f t="shared" si="137"/>
        <v>683</v>
      </c>
      <c r="O92" s="47">
        <f t="shared" si="138"/>
        <v>1791</v>
      </c>
      <c r="P92" s="48">
        <f t="shared" si="139"/>
        <v>2.62225475841874</v>
      </c>
      <c r="Q92" s="35">
        <f t="shared" si="140"/>
        <v>324</v>
      </c>
      <c r="R92" s="36">
        <f t="shared" si="141"/>
        <v>859</v>
      </c>
      <c r="S92" s="59">
        <f t="shared" si="167"/>
        <v>2.65123456790123</v>
      </c>
      <c r="T92" s="55">
        <v>112</v>
      </c>
      <c r="U92" s="36">
        <v>282</v>
      </c>
      <c r="V92" s="63">
        <f t="shared" si="168"/>
        <v>2.51785714285714</v>
      </c>
      <c r="W92" s="55">
        <v>91</v>
      </c>
      <c r="X92" s="36">
        <v>253</v>
      </c>
      <c r="Y92" s="63">
        <f t="shared" si="169"/>
        <v>2.78021978021978</v>
      </c>
      <c r="Z92" s="55">
        <v>121</v>
      </c>
      <c r="AA92" s="36">
        <v>324</v>
      </c>
      <c r="AB92" s="63">
        <f t="shared" si="170"/>
        <v>2.67768595041322</v>
      </c>
      <c r="AC92" s="55"/>
      <c r="AD92" s="36"/>
      <c r="AE92" s="63" t="e">
        <f t="shared" si="171"/>
        <v>#DIV/0!</v>
      </c>
      <c r="AF92" s="55"/>
      <c r="AG92" s="36"/>
      <c r="AH92" s="63" t="e">
        <f t="shared" si="172"/>
        <v>#DIV/0!</v>
      </c>
      <c r="AI92" s="55"/>
      <c r="AJ92" s="36"/>
      <c r="AK92" s="63" t="e">
        <f t="shared" si="173"/>
        <v>#DIV/0!</v>
      </c>
      <c r="AL92" s="55"/>
      <c r="AM92" s="36"/>
      <c r="AN92" s="63" t="e">
        <f t="shared" si="174"/>
        <v>#DIV/0!</v>
      </c>
      <c r="AO92" s="36"/>
      <c r="AP92" s="36"/>
      <c r="AQ92" s="63" t="e">
        <f t="shared" si="150"/>
        <v>#DIV/0!</v>
      </c>
      <c r="AR92" s="65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5">
        <v>120</v>
      </c>
      <c r="CC92" s="5">
        <v>292</v>
      </c>
      <c r="CD92" s="73">
        <f t="shared" si="151"/>
        <v>2.43333333333333</v>
      </c>
      <c r="CE92" s="54">
        <v>104</v>
      </c>
      <c r="CF92" s="7">
        <v>280</v>
      </c>
      <c r="CG92" s="73">
        <f t="shared" si="152"/>
        <v>2.69230769230769</v>
      </c>
      <c r="CH92" s="54">
        <v>82</v>
      </c>
      <c r="CI92" s="7">
        <v>229</v>
      </c>
      <c r="CJ92" s="73">
        <f t="shared" si="153"/>
        <v>2.79268292682927</v>
      </c>
      <c r="CK92" s="54">
        <v>87</v>
      </c>
      <c r="CL92" s="7">
        <v>255</v>
      </c>
      <c r="CM92" s="73">
        <f t="shared" si="154"/>
        <v>2.93103448275862</v>
      </c>
      <c r="CN92" s="54"/>
      <c r="CO92" s="7"/>
      <c r="CP92" s="73" t="e">
        <f t="shared" si="155"/>
        <v>#DIV/0!</v>
      </c>
      <c r="CQ92" s="54">
        <v>108</v>
      </c>
      <c r="CR92" s="7">
        <v>266</v>
      </c>
      <c r="CS92" s="73">
        <f t="shared" si="156"/>
        <v>2.46296296296296</v>
      </c>
      <c r="CT92" s="54">
        <v>95</v>
      </c>
      <c r="CU92" s="7">
        <v>232</v>
      </c>
      <c r="CV92" s="73">
        <f t="shared" ref="CV92:CV98" si="175">CU92/CT92</f>
        <v>2.44210526315789</v>
      </c>
      <c r="CW92" s="54">
        <v>87</v>
      </c>
      <c r="CX92" s="7">
        <v>237</v>
      </c>
      <c r="CY92" s="73">
        <f t="shared" si="158"/>
        <v>2.72413793103448</v>
      </c>
      <c r="CZ92" s="76">
        <f t="shared" si="159"/>
        <v>683</v>
      </c>
      <c r="DA92" s="32">
        <f t="shared" si="160"/>
        <v>1791</v>
      </c>
      <c r="DB92" s="77">
        <f t="shared" si="161"/>
        <v>2.62225475841874</v>
      </c>
      <c r="DC92" s="51"/>
      <c r="DK92" s="49"/>
      <c r="DU92" s="85"/>
      <c r="DV92" s="85"/>
      <c r="DW92" s="85"/>
      <c r="DX92" s="98"/>
      <c r="DY92" s="85"/>
      <c r="DZ92" s="90"/>
      <c r="EA92" s="40"/>
      <c r="EB92" s="40"/>
      <c r="EC92" s="5"/>
      <c r="ED92" s="54"/>
      <c r="EE92" s="5"/>
      <c r="EF92" s="51"/>
      <c r="EG92" s="54"/>
      <c r="EH92" s="40"/>
      <c r="EI92" s="51"/>
      <c r="EJ92" s="154"/>
      <c r="EK92" s="150"/>
      <c r="EL92" s="155"/>
      <c r="EM92" s="54"/>
      <c r="EN92" s="5"/>
      <c r="EO92" s="51"/>
      <c r="EP92" s="54"/>
      <c r="EQ92" s="7"/>
      <c r="ER92" s="73"/>
      <c r="ET92" s="7"/>
      <c r="EU92" s="7"/>
      <c r="EV92" s="73"/>
      <c r="EW92" s="54"/>
      <c r="EX92" s="7"/>
      <c r="EY92" s="73"/>
      <c r="EZ92" s="40"/>
      <c r="FA92" s="40"/>
      <c r="FB92" s="51"/>
      <c r="FC92" s="40"/>
      <c r="FD92" s="40"/>
      <c r="FE92" s="51"/>
      <c r="FF92" s="78"/>
      <c r="FG92" s="40"/>
      <c r="FH92" s="73"/>
      <c r="FI92" s="78"/>
      <c r="FJ92" s="40"/>
      <c r="FK92" s="73"/>
      <c r="FL92" s="78">
        <v>45</v>
      </c>
      <c r="FM92" s="40">
        <v>93</v>
      </c>
      <c r="FN92" s="73">
        <f t="shared" si="165"/>
        <v>2.06666666666667</v>
      </c>
      <c r="FO92" s="78">
        <v>89</v>
      </c>
      <c r="FP92" s="40">
        <v>233</v>
      </c>
      <c r="FQ92" s="73">
        <f t="shared" si="166"/>
        <v>2.61797752808989</v>
      </c>
    </row>
    <row r="93" spans="3:173">
      <c r="C93" s="4" t="s">
        <v>194</v>
      </c>
      <c r="D93" s="7" t="s">
        <v>195</v>
      </c>
      <c r="E93" s="12">
        <v>9</v>
      </c>
      <c r="F93" s="12" t="s">
        <v>7</v>
      </c>
      <c r="G93" s="12"/>
      <c r="H93" s="19"/>
      <c r="I93" s="37"/>
      <c r="J93" s="38"/>
      <c r="K93" s="39">
        <f t="shared" si="134"/>
        <v>31</v>
      </c>
      <c r="L93" s="40">
        <f t="shared" si="135"/>
        <v>113</v>
      </c>
      <c r="M93" s="51">
        <f t="shared" si="136"/>
        <v>3.64516129032258</v>
      </c>
      <c r="N93" s="46">
        <f t="shared" si="137"/>
        <v>74.8</v>
      </c>
      <c r="O93" s="47">
        <f t="shared" si="138"/>
        <v>254.6</v>
      </c>
      <c r="P93" s="48">
        <f t="shared" si="139"/>
        <v>3.40374331550802</v>
      </c>
      <c r="Q93" s="35">
        <f t="shared" si="140"/>
        <v>115.01</v>
      </c>
      <c r="R93" s="36">
        <f t="shared" si="141"/>
        <v>364</v>
      </c>
      <c r="S93" s="59">
        <f t="shared" si="167"/>
        <v>3.16494217894096</v>
      </c>
      <c r="T93" s="55">
        <v>22</v>
      </c>
      <c r="U93" s="36">
        <v>70</v>
      </c>
      <c r="V93" s="63">
        <f t="shared" si="168"/>
        <v>3.18181818181818</v>
      </c>
      <c r="W93" s="55">
        <v>18</v>
      </c>
      <c r="X93" s="36">
        <v>57</v>
      </c>
      <c r="Y93" s="63">
        <f t="shared" si="169"/>
        <v>3.16666666666667</v>
      </c>
      <c r="Z93" s="55">
        <v>6</v>
      </c>
      <c r="AA93" s="36">
        <v>20</v>
      </c>
      <c r="AB93" s="63">
        <f t="shared" ref="AB93:AB94" si="176">AA93/Z93</f>
        <v>3.33333333333333</v>
      </c>
      <c r="AC93" s="55">
        <v>0.01</v>
      </c>
      <c r="AD93" s="36">
        <v>0</v>
      </c>
      <c r="AE93" s="63">
        <f t="shared" ref="AE93:AE94" si="177">AD93/AC93</f>
        <v>0</v>
      </c>
      <c r="AF93" s="55">
        <v>7</v>
      </c>
      <c r="AG93" s="36">
        <v>24</v>
      </c>
      <c r="AH93" s="63">
        <f t="shared" si="172"/>
        <v>3.42857142857143</v>
      </c>
      <c r="AI93" s="55">
        <v>17</v>
      </c>
      <c r="AJ93" s="36">
        <v>57</v>
      </c>
      <c r="AK93" s="63">
        <f t="shared" si="173"/>
        <v>3.35294117647059</v>
      </c>
      <c r="AL93" s="55">
        <v>18</v>
      </c>
      <c r="AM93" s="36">
        <v>59</v>
      </c>
      <c r="AN93" s="63">
        <f t="shared" si="174"/>
        <v>3.27777777777778</v>
      </c>
      <c r="AO93" s="36">
        <v>27</v>
      </c>
      <c r="AP93" s="36">
        <v>77</v>
      </c>
      <c r="AQ93" s="63">
        <f t="shared" si="150"/>
        <v>2.85185185185185</v>
      </c>
      <c r="AR93" s="65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5">
        <v>20</v>
      </c>
      <c r="CC93" s="7">
        <v>59</v>
      </c>
      <c r="CD93" s="73">
        <f t="shared" si="151"/>
        <v>2.95</v>
      </c>
      <c r="CE93" s="54">
        <v>9</v>
      </c>
      <c r="CF93" s="7">
        <v>32</v>
      </c>
      <c r="CG93" s="73">
        <f t="shared" si="152"/>
        <v>3.55555555555556</v>
      </c>
      <c r="CH93" s="54">
        <v>8</v>
      </c>
      <c r="CI93" s="7">
        <v>27</v>
      </c>
      <c r="CJ93" s="73">
        <f t="shared" si="153"/>
        <v>3.375</v>
      </c>
      <c r="CK93" s="54">
        <v>1.2</v>
      </c>
      <c r="CL93" s="7">
        <v>4.6</v>
      </c>
      <c r="CM93" s="73">
        <f t="shared" si="154"/>
        <v>3.83333333333333</v>
      </c>
      <c r="CN93" s="54">
        <v>0.6</v>
      </c>
      <c r="CO93" s="7">
        <v>2</v>
      </c>
      <c r="CP93" s="73">
        <f t="shared" si="155"/>
        <v>3.33333333333333</v>
      </c>
      <c r="CQ93" s="54">
        <v>7</v>
      </c>
      <c r="CR93" s="7">
        <v>30</v>
      </c>
      <c r="CS93" s="73">
        <f t="shared" si="156"/>
        <v>4.28571428571429</v>
      </c>
      <c r="CT93" s="54">
        <v>16</v>
      </c>
      <c r="CU93" s="7">
        <v>57</v>
      </c>
      <c r="CV93" s="73">
        <f t="shared" si="175"/>
        <v>3.5625</v>
      </c>
      <c r="CW93" s="54">
        <v>13</v>
      </c>
      <c r="CX93" s="7">
        <v>43</v>
      </c>
      <c r="CY93" s="73">
        <f t="shared" si="158"/>
        <v>3.30769230769231</v>
      </c>
      <c r="CZ93" s="76">
        <f t="shared" si="159"/>
        <v>74.8</v>
      </c>
      <c r="DA93" s="32">
        <f t="shared" si="160"/>
        <v>254.6</v>
      </c>
      <c r="DB93" s="77">
        <f t="shared" si="161"/>
        <v>3.40374331550802</v>
      </c>
      <c r="DC93" s="51"/>
      <c r="DK93" s="49"/>
      <c r="DU93" s="85"/>
      <c r="DV93" s="85"/>
      <c r="DW93" s="85"/>
      <c r="DX93" s="98"/>
      <c r="DY93" s="85"/>
      <c r="DZ93" s="90"/>
      <c r="EA93" s="40"/>
      <c r="EB93" s="40"/>
      <c r="EC93" s="5"/>
      <c r="ED93" s="54"/>
      <c r="EE93" s="5"/>
      <c r="EF93" s="51"/>
      <c r="EG93" s="54"/>
      <c r="EH93" s="40"/>
      <c r="EI93" s="51"/>
      <c r="EJ93" s="154"/>
      <c r="EK93" s="150"/>
      <c r="EL93" s="155"/>
      <c r="EM93" s="54"/>
      <c r="EN93" s="5"/>
      <c r="EO93" s="51"/>
      <c r="EP93" s="54"/>
      <c r="EQ93" s="7"/>
      <c r="ER93" s="73"/>
      <c r="ET93" s="7"/>
      <c r="EU93" s="7"/>
      <c r="EV93" s="73"/>
      <c r="EW93" s="54"/>
      <c r="EX93" s="7"/>
      <c r="EY93" s="73"/>
      <c r="EZ93" s="40"/>
      <c r="FA93" s="40"/>
      <c r="FB93" s="51"/>
      <c r="FC93" s="40"/>
      <c r="FD93" s="40"/>
      <c r="FE93" s="51"/>
      <c r="FF93" s="78"/>
      <c r="FG93" s="40"/>
      <c r="FH93" s="73"/>
      <c r="FI93" s="78">
        <v>3</v>
      </c>
      <c r="FJ93" s="40">
        <v>11</v>
      </c>
      <c r="FK93" s="73">
        <f t="shared" ref="FK93" si="178">+FJ93/FI93</f>
        <v>3.66666666666667</v>
      </c>
      <c r="FL93" s="78">
        <v>9</v>
      </c>
      <c r="FM93" s="40">
        <v>34</v>
      </c>
      <c r="FN93" s="73">
        <f t="shared" si="165"/>
        <v>3.77777777777778</v>
      </c>
      <c r="FO93" s="78">
        <v>19</v>
      </c>
      <c r="FP93" s="40">
        <v>68</v>
      </c>
      <c r="FQ93" s="73">
        <f t="shared" si="166"/>
        <v>3.57894736842105</v>
      </c>
    </row>
    <row r="94" spans="3:173">
      <c r="C94" s="8" t="s">
        <v>196</v>
      </c>
      <c r="D94" s="7" t="s">
        <v>197</v>
      </c>
      <c r="E94" s="12">
        <v>12</v>
      </c>
      <c r="F94" s="12" t="s">
        <v>10</v>
      </c>
      <c r="G94" s="12"/>
      <c r="H94" s="19"/>
      <c r="I94" s="37"/>
      <c r="J94" s="38"/>
      <c r="K94" s="39">
        <f t="shared" si="134"/>
        <v>0</v>
      </c>
      <c r="L94" s="40">
        <f t="shared" si="135"/>
        <v>0</v>
      </c>
      <c r="M94" s="51" t="e">
        <f t="shared" si="136"/>
        <v>#DIV/0!</v>
      </c>
      <c r="N94" s="46">
        <f t="shared" si="137"/>
        <v>953</v>
      </c>
      <c r="O94" s="47">
        <f t="shared" si="138"/>
        <v>1800</v>
      </c>
      <c r="P94" s="48">
        <f t="shared" si="139"/>
        <v>1.8887722980063</v>
      </c>
      <c r="Q94" s="35">
        <f t="shared" si="140"/>
        <v>805.0001</v>
      </c>
      <c r="R94" s="36">
        <f t="shared" si="141"/>
        <v>1292</v>
      </c>
      <c r="S94" s="59">
        <f t="shared" si="167"/>
        <v>1.60496874472438</v>
      </c>
      <c r="T94" s="55">
        <v>198</v>
      </c>
      <c r="U94" s="36">
        <v>168</v>
      </c>
      <c r="V94" s="63">
        <f t="shared" si="168"/>
        <v>0.848484848484849</v>
      </c>
      <c r="W94" s="55">
        <v>86</v>
      </c>
      <c r="X94" s="36">
        <v>154</v>
      </c>
      <c r="Y94" s="63">
        <f t="shared" si="169"/>
        <v>1.7906976744186</v>
      </c>
      <c r="Z94" s="55">
        <v>97</v>
      </c>
      <c r="AA94" s="36">
        <v>172</v>
      </c>
      <c r="AB94" s="63">
        <f t="shared" si="176"/>
        <v>1.77319587628866</v>
      </c>
      <c r="AC94" s="55">
        <v>108</v>
      </c>
      <c r="AD94" s="36">
        <v>181</v>
      </c>
      <c r="AE94" s="63">
        <f t="shared" si="177"/>
        <v>1.67592592592593</v>
      </c>
      <c r="AF94" s="55">
        <v>0.0001</v>
      </c>
      <c r="AG94" s="36">
        <v>0</v>
      </c>
      <c r="AH94" s="63">
        <f t="shared" si="172"/>
        <v>0</v>
      </c>
      <c r="AI94" s="55">
        <v>93</v>
      </c>
      <c r="AJ94" s="36">
        <v>188</v>
      </c>
      <c r="AK94" s="63">
        <f t="shared" si="173"/>
        <v>2.02150537634409</v>
      </c>
      <c r="AL94" s="55">
        <v>106</v>
      </c>
      <c r="AM94" s="36">
        <v>224</v>
      </c>
      <c r="AN94" s="63">
        <f t="shared" si="174"/>
        <v>2.11320754716981</v>
      </c>
      <c r="AO94" s="36">
        <v>117</v>
      </c>
      <c r="AP94" s="36">
        <v>205</v>
      </c>
      <c r="AQ94" s="63">
        <f t="shared" si="150"/>
        <v>1.75213675213675</v>
      </c>
      <c r="AR94" s="65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5">
        <v>102</v>
      </c>
      <c r="CC94" s="5">
        <v>184</v>
      </c>
      <c r="CD94" s="73">
        <f t="shared" si="151"/>
        <v>1.80392156862745</v>
      </c>
      <c r="CE94" s="54">
        <v>86</v>
      </c>
      <c r="CF94" s="7">
        <v>148</v>
      </c>
      <c r="CG94" s="73">
        <f t="shared" si="152"/>
        <v>1.72093023255814</v>
      </c>
      <c r="CH94" s="54">
        <v>87</v>
      </c>
      <c r="CI94" s="7">
        <v>157</v>
      </c>
      <c r="CJ94" s="73">
        <f t="shared" si="153"/>
        <v>1.80459770114943</v>
      </c>
      <c r="CK94" s="54">
        <v>80</v>
      </c>
      <c r="CL94" s="7">
        <v>180</v>
      </c>
      <c r="CM94" s="73">
        <f t="shared" si="154"/>
        <v>2.25</v>
      </c>
      <c r="CN94" s="54">
        <v>304</v>
      </c>
      <c r="CO94" s="7">
        <v>604</v>
      </c>
      <c r="CP94" s="73">
        <f t="shared" si="155"/>
        <v>1.98684210526316</v>
      </c>
      <c r="CQ94" s="54">
        <v>89</v>
      </c>
      <c r="CR94" s="7">
        <v>152</v>
      </c>
      <c r="CS94" s="73">
        <f t="shared" si="156"/>
        <v>1.70786516853933</v>
      </c>
      <c r="CT94" s="54">
        <v>103</v>
      </c>
      <c r="CU94" s="7">
        <v>191</v>
      </c>
      <c r="CV94" s="73">
        <f t="shared" si="175"/>
        <v>1.85436893203884</v>
      </c>
      <c r="CW94" s="54">
        <v>102</v>
      </c>
      <c r="CX94" s="7">
        <v>184</v>
      </c>
      <c r="CY94" s="73">
        <f t="shared" si="158"/>
        <v>1.80392156862745</v>
      </c>
      <c r="CZ94" s="76">
        <f t="shared" si="159"/>
        <v>953</v>
      </c>
      <c r="DA94" s="32">
        <f t="shared" si="160"/>
        <v>1800</v>
      </c>
      <c r="DB94" s="77">
        <f t="shared" si="161"/>
        <v>1.8887722980063</v>
      </c>
      <c r="DC94" s="51"/>
      <c r="DK94" s="7"/>
      <c r="DU94" s="85"/>
      <c r="DV94" s="85"/>
      <c r="DW94" s="85"/>
      <c r="DX94" s="98"/>
      <c r="DY94" s="85"/>
      <c r="DZ94" s="90"/>
      <c r="EA94" s="40"/>
      <c r="EB94" s="40"/>
      <c r="EC94" s="5"/>
      <c r="ED94" s="54"/>
      <c r="EE94" s="5"/>
      <c r="EF94" s="51"/>
      <c r="EG94" s="54"/>
      <c r="EH94" s="40"/>
      <c r="EI94" s="51"/>
      <c r="EJ94" s="154"/>
      <c r="EK94" s="150"/>
      <c r="EL94" s="155"/>
      <c r="EM94" s="54"/>
      <c r="EN94" s="5"/>
      <c r="EO94" s="51"/>
      <c r="EP94" s="54"/>
      <c r="EQ94" s="7"/>
      <c r="ER94" s="73"/>
      <c r="ET94" s="7"/>
      <c r="EU94" s="7"/>
      <c r="EV94" s="73"/>
      <c r="EW94" s="54"/>
      <c r="EX94" s="7"/>
      <c r="EY94" s="73"/>
      <c r="EZ94" s="40"/>
      <c r="FA94" s="40"/>
      <c r="FB94" s="51"/>
      <c r="FC94" s="40"/>
      <c r="FD94" s="40"/>
      <c r="FE94" s="51"/>
      <c r="FF94" s="78"/>
      <c r="FG94" s="40"/>
      <c r="FH94" s="73"/>
      <c r="FI94" s="78"/>
      <c r="FJ94" s="40"/>
      <c r="FK94" s="73"/>
      <c r="FL94" s="78"/>
      <c r="FM94" s="40"/>
      <c r="FN94" s="73"/>
      <c r="FO94" s="78"/>
      <c r="FP94" s="40"/>
      <c r="FQ94" s="73" t="e">
        <f t="shared" si="166"/>
        <v>#DIV/0!</v>
      </c>
    </row>
    <row r="95" spans="3:173">
      <c r="C95" s="8" t="s">
        <v>231</v>
      </c>
      <c r="D95" s="7" t="s">
        <v>171</v>
      </c>
      <c r="E95" s="12">
        <v>7</v>
      </c>
      <c r="F95" s="12" t="s">
        <v>10</v>
      </c>
      <c r="G95" s="12"/>
      <c r="H95" s="19"/>
      <c r="I95" s="37"/>
      <c r="J95" s="38"/>
      <c r="K95" s="40"/>
      <c r="L95" s="40"/>
      <c r="M95" s="51"/>
      <c r="N95" s="4">
        <f t="shared" si="137"/>
        <v>27</v>
      </c>
      <c r="O95" s="5">
        <f t="shared" si="138"/>
        <v>144</v>
      </c>
      <c r="P95" s="50">
        <f t="shared" si="139"/>
        <v>5.33333333333333</v>
      </c>
      <c r="Q95" s="35">
        <f t="shared" si="140"/>
        <v>125</v>
      </c>
      <c r="R95" s="36">
        <f t="shared" si="141"/>
        <v>340</v>
      </c>
      <c r="S95" s="59">
        <f t="shared" si="167"/>
        <v>2.72</v>
      </c>
      <c r="T95" s="55"/>
      <c r="U95" s="36"/>
      <c r="V95" s="63"/>
      <c r="W95" s="55"/>
      <c r="X95" s="36"/>
      <c r="Y95" s="63"/>
      <c r="Z95" s="55"/>
      <c r="AA95" s="36"/>
      <c r="AB95" s="63"/>
      <c r="AC95" s="55"/>
      <c r="AD95" s="36"/>
      <c r="AE95" s="63"/>
      <c r="AF95" s="55"/>
      <c r="AG95" s="36"/>
      <c r="AH95" s="63"/>
      <c r="AI95" s="55">
        <v>57</v>
      </c>
      <c r="AJ95" s="36">
        <v>151</v>
      </c>
      <c r="AK95" s="63">
        <f t="shared" si="173"/>
        <v>2.64912280701754</v>
      </c>
      <c r="AL95" s="55">
        <v>68</v>
      </c>
      <c r="AM95" s="36">
        <v>189</v>
      </c>
      <c r="AN95" s="63">
        <f t="shared" si="174"/>
        <v>2.77941176470588</v>
      </c>
      <c r="AO95" s="36"/>
      <c r="AP95" s="36"/>
      <c r="AQ95" s="63" t="e">
        <f t="shared" si="150"/>
        <v>#DIV/0!</v>
      </c>
      <c r="AR95" s="65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5"/>
      <c r="CC95" s="5"/>
      <c r="CD95" s="73"/>
      <c r="CE95" s="5"/>
      <c r="CF95" s="7"/>
      <c r="CG95" s="73"/>
      <c r="CH95" s="54"/>
      <c r="CI95" s="7"/>
      <c r="CJ95" s="73"/>
      <c r="CK95" s="54"/>
      <c r="CL95" s="7"/>
      <c r="CM95" s="73"/>
      <c r="CN95" s="54"/>
      <c r="CO95" s="7"/>
      <c r="CP95" s="73"/>
      <c r="CQ95" s="54">
        <v>27</v>
      </c>
      <c r="CR95" s="7">
        <v>144</v>
      </c>
      <c r="CS95" s="73">
        <f t="shared" si="156"/>
        <v>5.33333333333333</v>
      </c>
      <c r="CT95" s="54"/>
      <c r="CU95" s="7"/>
      <c r="CV95" s="73" t="e">
        <f t="shared" si="175"/>
        <v>#DIV/0!</v>
      </c>
      <c r="CW95" s="54"/>
      <c r="CX95" s="7"/>
      <c r="CY95" s="73"/>
      <c r="CZ95" s="78">
        <f t="shared" si="159"/>
        <v>27</v>
      </c>
      <c r="DA95" s="40">
        <f t="shared" si="160"/>
        <v>144</v>
      </c>
      <c r="DB95" s="73">
        <f t="shared" si="161"/>
        <v>5.33333333333333</v>
      </c>
      <c r="DC95" s="51"/>
      <c r="DK95" s="7"/>
      <c r="DU95" s="85"/>
      <c r="DV95" s="85"/>
      <c r="DW95" s="85"/>
      <c r="DX95" s="98"/>
      <c r="DY95" s="85"/>
      <c r="DZ95" s="90"/>
      <c r="EA95" s="40"/>
      <c r="EB95" s="40"/>
      <c r="EC95" s="5"/>
      <c r="ED95" s="54"/>
      <c r="EE95" s="5"/>
      <c r="EF95" s="51"/>
      <c r="EG95" s="54"/>
      <c r="EH95" s="40"/>
      <c r="EI95" s="51"/>
      <c r="EJ95" s="154"/>
      <c r="EK95" s="150"/>
      <c r="EL95" s="155"/>
      <c r="EM95" s="54"/>
      <c r="EN95" s="5"/>
      <c r="EO95" s="51"/>
      <c r="EP95" s="54"/>
      <c r="EQ95" s="7"/>
      <c r="ER95" s="73"/>
      <c r="ET95" s="7"/>
      <c r="EU95" s="7"/>
      <c r="EV95" s="73"/>
      <c r="EW95" s="54"/>
      <c r="EX95" s="7"/>
      <c r="EY95" s="73"/>
      <c r="EZ95" s="40"/>
      <c r="FA95" s="40"/>
      <c r="FB95" s="51"/>
      <c r="FC95" s="40"/>
      <c r="FD95" s="40"/>
      <c r="FE95" s="51"/>
      <c r="FF95" s="78"/>
      <c r="FG95" s="40"/>
      <c r="FH95" s="73"/>
      <c r="FI95" s="78"/>
      <c r="FJ95" s="40"/>
      <c r="FK95" s="73"/>
      <c r="FL95" s="78"/>
      <c r="FM95" s="40"/>
      <c r="FN95" s="73"/>
      <c r="FO95" s="78"/>
      <c r="FP95" s="40"/>
      <c r="FQ95" s="73"/>
    </row>
    <row r="96" spans="3:173">
      <c r="C96" s="8" t="s">
        <v>199</v>
      </c>
      <c r="D96" s="7" t="s">
        <v>59</v>
      </c>
      <c r="E96" s="12">
        <v>7.5</v>
      </c>
      <c r="F96" s="12" t="s">
        <v>7</v>
      </c>
      <c r="G96" s="12"/>
      <c r="H96" s="19"/>
      <c r="I96" s="37"/>
      <c r="J96" s="38"/>
      <c r="K96" s="40"/>
      <c r="L96" s="40"/>
      <c r="M96" s="51"/>
      <c r="N96" s="4">
        <f t="shared" si="137"/>
        <v>129</v>
      </c>
      <c r="O96" s="5">
        <f t="shared" si="138"/>
        <v>330</v>
      </c>
      <c r="P96" s="50">
        <f t="shared" si="139"/>
        <v>2.55813953488372</v>
      </c>
      <c r="Q96" s="35">
        <f t="shared" si="140"/>
        <v>522</v>
      </c>
      <c r="R96" s="36">
        <f t="shared" si="141"/>
        <v>1422</v>
      </c>
      <c r="S96" s="59">
        <f t="shared" si="167"/>
        <v>2.72413793103448</v>
      </c>
      <c r="T96" s="55">
        <v>59</v>
      </c>
      <c r="U96" s="36">
        <v>153</v>
      </c>
      <c r="V96" s="63">
        <f t="shared" si="168"/>
        <v>2.59322033898305</v>
      </c>
      <c r="W96" s="55">
        <v>55</v>
      </c>
      <c r="X96" s="36">
        <v>143</v>
      </c>
      <c r="Y96" s="63">
        <f t="shared" si="169"/>
        <v>2.6</v>
      </c>
      <c r="Z96" s="55">
        <v>52</v>
      </c>
      <c r="AA96" s="36">
        <v>132</v>
      </c>
      <c r="AB96" s="63">
        <f>AA96/Z96</f>
        <v>2.53846153846154</v>
      </c>
      <c r="AC96" s="55">
        <v>43</v>
      </c>
      <c r="AD96" s="36">
        <v>120</v>
      </c>
      <c r="AE96" s="63">
        <f>AD96/AC96</f>
        <v>2.7906976744186</v>
      </c>
      <c r="AF96" s="55">
        <v>162</v>
      </c>
      <c r="AG96" s="36">
        <v>479</v>
      </c>
      <c r="AH96" s="63">
        <f>AG96/AF96</f>
        <v>2.95679012345679</v>
      </c>
      <c r="AI96" s="55">
        <v>43</v>
      </c>
      <c r="AJ96" s="36">
        <v>122</v>
      </c>
      <c r="AK96" s="63">
        <f t="shared" si="173"/>
        <v>2.83720930232558</v>
      </c>
      <c r="AL96" s="55">
        <v>46</v>
      </c>
      <c r="AM96" s="36">
        <v>121</v>
      </c>
      <c r="AN96" s="63">
        <f t="shared" si="174"/>
        <v>2.6304347826087</v>
      </c>
      <c r="AO96" s="36">
        <v>62</v>
      </c>
      <c r="AP96" s="36">
        <v>152</v>
      </c>
      <c r="AQ96" s="63">
        <f t="shared" si="150"/>
        <v>2.45161290322581</v>
      </c>
      <c r="AR96" s="65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5"/>
      <c r="CC96" s="5"/>
      <c r="CD96" s="73"/>
      <c r="CE96" s="5"/>
      <c r="CF96" s="7"/>
      <c r="CG96" s="73"/>
      <c r="CH96" s="54"/>
      <c r="CI96" s="7"/>
      <c r="CJ96" s="73"/>
      <c r="CK96" s="54"/>
      <c r="CL96" s="7"/>
      <c r="CM96" s="73"/>
      <c r="CN96" s="54"/>
      <c r="CO96" s="7"/>
      <c r="CP96" s="73"/>
      <c r="CQ96" s="54">
        <v>33</v>
      </c>
      <c r="CR96" s="7">
        <v>92</v>
      </c>
      <c r="CS96" s="73">
        <f t="shared" si="156"/>
        <v>2.78787878787879</v>
      </c>
      <c r="CT96" s="54">
        <v>47</v>
      </c>
      <c r="CU96" s="7">
        <v>116</v>
      </c>
      <c r="CV96" s="73">
        <f t="shared" si="175"/>
        <v>2.46808510638298</v>
      </c>
      <c r="CW96" s="54">
        <v>49</v>
      </c>
      <c r="CX96" s="7">
        <v>122</v>
      </c>
      <c r="CY96" s="73">
        <f>CX96/CW96</f>
        <v>2.48979591836735</v>
      </c>
      <c r="CZ96" s="78">
        <f t="shared" si="159"/>
        <v>129</v>
      </c>
      <c r="DA96" s="40">
        <f t="shared" si="160"/>
        <v>330</v>
      </c>
      <c r="DB96" s="73">
        <f t="shared" si="161"/>
        <v>2.55813953488372</v>
      </c>
      <c r="DC96" s="51"/>
      <c r="DK96" s="7"/>
      <c r="DU96" s="85"/>
      <c r="DV96" s="85"/>
      <c r="DW96" s="85"/>
      <c r="DX96" s="98"/>
      <c r="DY96" s="85"/>
      <c r="DZ96" s="90"/>
      <c r="EA96" s="40"/>
      <c r="EB96" s="40"/>
      <c r="EC96" s="5"/>
      <c r="ED96" s="54"/>
      <c r="EE96" s="5"/>
      <c r="EF96" s="51"/>
      <c r="EG96" s="54"/>
      <c r="EH96" s="40"/>
      <c r="EI96" s="51"/>
      <c r="EJ96" s="154"/>
      <c r="EK96" s="150"/>
      <c r="EL96" s="155"/>
      <c r="EM96" s="54"/>
      <c r="EN96" s="5"/>
      <c r="EO96" s="51"/>
      <c r="EP96" s="54"/>
      <c r="EQ96" s="7"/>
      <c r="ER96" s="73"/>
      <c r="ET96" s="7"/>
      <c r="EU96" s="7"/>
      <c r="EV96" s="73"/>
      <c r="EW96" s="54"/>
      <c r="EX96" s="7"/>
      <c r="EY96" s="73"/>
      <c r="EZ96" s="40"/>
      <c r="FA96" s="40"/>
      <c r="FB96" s="51"/>
      <c r="FC96" s="40"/>
      <c r="FD96" s="40"/>
      <c r="FE96" s="51"/>
      <c r="FF96" s="78"/>
      <c r="FG96" s="40"/>
      <c r="FH96" s="73"/>
      <c r="FI96" s="78"/>
      <c r="FJ96" s="40"/>
      <c r="FK96" s="73"/>
      <c r="FL96" s="78"/>
      <c r="FM96" s="40"/>
      <c r="FN96" s="73"/>
      <c r="FO96" s="78"/>
      <c r="FP96" s="40"/>
      <c r="FQ96" s="73"/>
    </row>
    <row r="97" spans="3:173">
      <c r="C97" s="8" t="s">
        <v>202</v>
      </c>
      <c r="D97" s="7" t="s">
        <v>79</v>
      </c>
      <c r="E97" s="12">
        <v>11.2</v>
      </c>
      <c r="F97" s="12" t="s">
        <v>7</v>
      </c>
      <c r="G97" s="12"/>
      <c r="H97" s="19"/>
      <c r="I97" s="37"/>
      <c r="J97" s="38"/>
      <c r="K97" s="40"/>
      <c r="L97" s="40"/>
      <c r="M97" s="51"/>
      <c r="N97" s="4">
        <f t="shared" si="137"/>
        <v>191</v>
      </c>
      <c r="O97" s="5">
        <f t="shared" si="138"/>
        <v>633</v>
      </c>
      <c r="P97" s="50">
        <f t="shared" si="139"/>
        <v>3.31413612565445</v>
      </c>
      <c r="Q97" s="35">
        <f t="shared" si="140"/>
        <v>337</v>
      </c>
      <c r="R97" s="36">
        <f t="shared" si="141"/>
        <v>1092</v>
      </c>
      <c r="S97" s="59">
        <f t="shared" si="167"/>
        <v>3.24035608308605</v>
      </c>
      <c r="T97" s="55">
        <v>47</v>
      </c>
      <c r="U97" s="36">
        <v>140</v>
      </c>
      <c r="V97" s="63">
        <f t="shared" si="168"/>
        <v>2.97872340425532</v>
      </c>
      <c r="W97" s="55">
        <v>47</v>
      </c>
      <c r="X97" s="36">
        <v>141</v>
      </c>
      <c r="Y97" s="63">
        <f t="shared" si="169"/>
        <v>3</v>
      </c>
      <c r="Z97" s="55">
        <v>48</v>
      </c>
      <c r="AA97" s="36">
        <v>155</v>
      </c>
      <c r="AB97" s="63">
        <f>AA97/Z97</f>
        <v>3.22916666666667</v>
      </c>
      <c r="AC97" s="55">
        <v>35</v>
      </c>
      <c r="AD97" s="36">
        <v>123</v>
      </c>
      <c r="AE97" s="63">
        <f>AD97/AC97</f>
        <v>3.51428571428571</v>
      </c>
      <c r="AF97" s="55">
        <v>28</v>
      </c>
      <c r="AG97" s="36">
        <v>108</v>
      </c>
      <c r="AH97" s="63">
        <f>AG97/AF97</f>
        <v>3.85714285714286</v>
      </c>
      <c r="AI97" s="55">
        <v>39</v>
      </c>
      <c r="AJ97" s="36">
        <v>134</v>
      </c>
      <c r="AK97" s="63">
        <f t="shared" si="173"/>
        <v>3.43589743589744</v>
      </c>
      <c r="AL97" s="55">
        <v>37</v>
      </c>
      <c r="AM97" s="36">
        <v>117</v>
      </c>
      <c r="AN97" s="63">
        <f t="shared" si="174"/>
        <v>3.16216216216216</v>
      </c>
      <c r="AO97" s="36">
        <v>56</v>
      </c>
      <c r="AP97" s="36">
        <v>174</v>
      </c>
      <c r="AQ97" s="63">
        <f t="shared" si="150"/>
        <v>3.10714285714286</v>
      </c>
      <c r="AR97" s="65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5"/>
      <c r="CC97" s="5"/>
      <c r="CD97" s="73"/>
      <c r="CE97" s="5"/>
      <c r="CF97" s="7"/>
      <c r="CG97" s="73"/>
      <c r="CH97" s="54"/>
      <c r="CI97" s="7"/>
      <c r="CJ97" s="73"/>
      <c r="CK97" s="54"/>
      <c r="CL97" s="7"/>
      <c r="CM97" s="73"/>
      <c r="CN97" s="54">
        <v>33</v>
      </c>
      <c r="CO97" s="7">
        <v>131</v>
      </c>
      <c r="CP97" s="73"/>
      <c r="CQ97" s="54">
        <v>40</v>
      </c>
      <c r="CR97" s="7">
        <v>136</v>
      </c>
      <c r="CS97" s="73">
        <f t="shared" si="156"/>
        <v>3.4</v>
      </c>
      <c r="CT97" s="54">
        <v>48</v>
      </c>
      <c r="CU97" s="7">
        <v>151</v>
      </c>
      <c r="CV97" s="73">
        <f t="shared" si="175"/>
        <v>3.14583333333333</v>
      </c>
      <c r="CW97" s="54">
        <v>70</v>
      </c>
      <c r="CX97" s="7">
        <v>215</v>
      </c>
      <c r="CY97" s="73">
        <f>CX97/CW97</f>
        <v>3.07142857142857</v>
      </c>
      <c r="CZ97" s="78">
        <f t="shared" si="159"/>
        <v>191</v>
      </c>
      <c r="DA97" s="40">
        <f t="shared" si="160"/>
        <v>633</v>
      </c>
      <c r="DB97" s="73">
        <f t="shared" si="161"/>
        <v>3.31413612565445</v>
      </c>
      <c r="DC97" s="51"/>
      <c r="DK97" s="7"/>
      <c r="DU97" s="85"/>
      <c r="DV97" s="85"/>
      <c r="DW97" s="85"/>
      <c r="DX97" s="98"/>
      <c r="DY97" s="85"/>
      <c r="DZ97" s="90"/>
      <c r="EA97" s="40"/>
      <c r="EB97" s="40"/>
      <c r="EC97" s="5"/>
      <c r="ED97" s="54"/>
      <c r="EE97" s="5"/>
      <c r="EF97" s="51"/>
      <c r="EG97" s="54"/>
      <c r="EH97" s="40"/>
      <c r="EI97" s="51"/>
      <c r="EJ97" s="154"/>
      <c r="EK97" s="150"/>
      <c r="EL97" s="155"/>
      <c r="EM97" s="54"/>
      <c r="EN97" s="5"/>
      <c r="EO97" s="51"/>
      <c r="EP97" s="54"/>
      <c r="EQ97" s="7"/>
      <c r="ER97" s="73"/>
      <c r="ET97" s="7"/>
      <c r="EU97" s="7"/>
      <c r="EV97" s="73"/>
      <c r="EW97" s="54"/>
      <c r="EX97" s="7"/>
      <c r="EY97" s="73"/>
      <c r="EZ97" s="40"/>
      <c r="FA97" s="40"/>
      <c r="FB97" s="51"/>
      <c r="FC97" s="40"/>
      <c r="FD97" s="40"/>
      <c r="FE97" s="51"/>
      <c r="FF97" s="78"/>
      <c r="FG97" s="40"/>
      <c r="FH97" s="73"/>
      <c r="FI97" s="78"/>
      <c r="FJ97" s="40"/>
      <c r="FK97" s="73"/>
      <c r="FL97" s="78"/>
      <c r="FM97" s="40"/>
      <c r="FN97" s="73"/>
      <c r="FO97" s="78"/>
      <c r="FP97" s="40"/>
      <c r="FQ97" s="73"/>
    </row>
    <row r="98" spans="3:173">
      <c r="C98" s="8" t="s">
        <v>168</v>
      </c>
      <c r="D98" s="7" t="s">
        <v>59</v>
      </c>
      <c r="E98" s="13">
        <v>8</v>
      </c>
      <c r="F98" s="13" t="s">
        <v>10</v>
      </c>
      <c r="G98" s="12"/>
      <c r="H98" s="19"/>
      <c r="I98" s="37"/>
      <c r="J98" s="38"/>
      <c r="K98" s="40"/>
      <c r="L98" s="40"/>
      <c r="M98" s="51"/>
      <c r="N98" s="4"/>
      <c r="O98" s="5"/>
      <c r="P98" s="50"/>
      <c r="Q98" s="35">
        <f t="shared" si="140"/>
        <v>106</v>
      </c>
      <c r="R98" s="36">
        <f t="shared" si="141"/>
        <v>306</v>
      </c>
      <c r="S98" s="59">
        <f t="shared" si="167"/>
        <v>2.88679245283019</v>
      </c>
      <c r="T98" s="55"/>
      <c r="U98" s="36"/>
      <c r="V98" s="63"/>
      <c r="W98" s="55"/>
      <c r="X98" s="36"/>
      <c r="Y98" s="63"/>
      <c r="Z98" s="55"/>
      <c r="AA98" s="36"/>
      <c r="AB98" s="63"/>
      <c r="AC98" s="55"/>
      <c r="AD98" s="36"/>
      <c r="AE98" s="63"/>
      <c r="AF98" s="55"/>
      <c r="AG98" s="36"/>
      <c r="AH98" s="63"/>
      <c r="AI98" s="55">
        <v>39</v>
      </c>
      <c r="AJ98" s="36">
        <v>99</v>
      </c>
      <c r="AK98" s="63">
        <f t="shared" si="173"/>
        <v>2.53846153846154</v>
      </c>
      <c r="AL98" s="55">
        <v>26</v>
      </c>
      <c r="AM98" s="36">
        <v>90</v>
      </c>
      <c r="AN98" s="63">
        <f t="shared" si="174"/>
        <v>3.46153846153846</v>
      </c>
      <c r="AO98" s="36">
        <v>41</v>
      </c>
      <c r="AP98" s="36">
        <v>117</v>
      </c>
      <c r="AQ98" s="63">
        <f t="shared" si="150"/>
        <v>2.85365853658537</v>
      </c>
      <c r="AR98" s="65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5"/>
      <c r="CC98" s="5"/>
      <c r="CD98" s="73"/>
      <c r="CE98" s="5"/>
      <c r="CF98" s="7"/>
      <c r="CG98" s="73"/>
      <c r="CH98" s="54"/>
      <c r="CI98" s="7"/>
      <c r="CJ98" s="73"/>
      <c r="CK98" s="54"/>
      <c r="CL98" s="7"/>
      <c r="CM98" s="73"/>
      <c r="CN98" s="54"/>
      <c r="CO98" s="7"/>
      <c r="CP98" s="73"/>
      <c r="CQ98" s="54"/>
      <c r="CR98" s="7"/>
      <c r="CS98" s="73"/>
      <c r="CT98" s="54"/>
      <c r="CU98" s="7"/>
      <c r="CV98" s="73"/>
      <c r="CW98" s="54"/>
      <c r="CX98" s="7"/>
      <c r="CY98" s="73"/>
      <c r="CZ98" s="78"/>
      <c r="DA98" s="40"/>
      <c r="DB98" s="73"/>
      <c r="DC98" s="51"/>
      <c r="DK98" s="141"/>
      <c r="DU98" s="85"/>
      <c r="DV98" s="85"/>
      <c r="DW98" s="85"/>
      <c r="DX98" s="98"/>
      <c r="DY98" s="85"/>
      <c r="DZ98" s="90"/>
      <c r="EA98" s="40"/>
      <c r="EB98" s="40"/>
      <c r="EC98" s="5"/>
      <c r="ED98" s="54"/>
      <c r="EE98" s="5"/>
      <c r="EF98" s="51"/>
      <c r="EG98" s="54"/>
      <c r="EH98" s="40"/>
      <c r="EI98" s="51"/>
      <c r="EJ98" s="154"/>
      <c r="EK98" s="150"/>
      <c r="EL98" s="155"/>
      <c r="EM98" s="54"/>
      <c r="EN98" s="5"/>
      <c r="EO98" s="51"/>
      <c r="EP98" s="54"/>
      <c r="EQ98" s="7"/>
      <c r="ER98" s="73"/>
      <c r="ET98" s="7"/>
      <c r="EU98" s="7"/>
      <c r="EV98" s="73"/>
      <c r="EW98" s="54"/>
      <c r="EX98" s="7"/>
      <c r="EY98" s="73"/>
      <c r="EZ98" s="40"/>
      <c r="FA98" s="40"/>
      <c r="FB98" s="51"/>
      <c r="FC98" s="40"/>
      <c r="FD98" s="40"/>
      <c r="FE98" s="51"/>
      <c r="FF98" s="78"/>
      <c r="FG98" s="40"/>
      <c r="FH98" s="73"/>
      <c r="FI98" s="78"/>
      <c r="FJ98" s="40"/>
      <c r="FK98" s="73"/>
      <c r="FL98" s="78"/>
      <c r="FM98" s="40"/>
      <c r="FN98" s="73"/>
      <c r="FO98" s="78"/>
      <c r="FP98" s="40"/>
      <c r="FQ98" s="73"/>
    </row>
    <row r="99" spans="3:173">
      <c r="C99" s="234" t="s">
        <v>232</v>
      </c>
      <c r="D99" s="7" t="s">
        <v>209</v>
      </c>
      <c r="E99" s="12">
        <v>11.2</v>
      </c>
      <c r="F99" s="12" t="s">
        <v>10</v>
      </c>
      <c r="G99" s="12"/>
      <c r="H99" s="19"/>
      <c r="I99" s="37"/>
      <c r="J99" s="38"/>
      <c r="K99" s="40"/>
      <c r="L99" s="40"/>
      <c r="M99" s="51"/>
      <c r="N99" s="4"/>
      <c r="O99" s="5"/>
      <c r="P99" s="50"/>
      <c r="Q99" s="35">
        <f t="shared" si="140"/>
        <v>225</v>
      </c>
      <c r="R99" s="36">
        <f t="shared" si="141"/>
        <v>485</v>
      </c>
      <c r="S99" s="59">
        <f t="shared" si="167"/>
        <v>2.15555555555556</v>
      </c>
      <c r="T99" s="55"/>
      <c r="U99" s="36"/>
      <c r="V99" s="63"/>
      <c r="W99" s="55"/>
      <c r="X99" s="36"/>
      <c r="Y99" s="63"/>
      <c r="Z99" s="55"/>
      <c r="AA99" s="36"/>
      <c r="AB99" s="63"/>
      <c r="AC99" s="55"/>
      <c r="AD99" s="36"/>
      <c r="AE99" s="63"/>
      <c r="AF99" s="55"/>
      <c r="AG99" s="36"/>
      <c r="AH99" s="63"/>
      <c r="AI99" s="55">
        <v>60</v>
      </c>
      <c r="AJ99" s="36">
        <v>137</v>
      </c>
      <c r="AK99" s="63">
        <f t="shared" si="173"/>
        <v>2.28333333333333</v>
      </c>
      <c r="AL99" s="55">
        <v>74</v>
      </c>
      <c r="AM99" s="36">
        <v>148</v>
      </c>
      <c r="AN99" s="63">
        <f t="shared" si="174"/>
        <v>2</v>
      </c>
      <c r="AO99" s="36">
        <v>91</v>
      </c>
      <c r="AP99" s="36">
        <v>200</v>
      </c>
      <c r="AQ99" s="63">
        <f t="shared" si="150"/>
        <v>2.1978021978022</v>
      </c>
      <c r="AR99" s="65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5"/>
      <c r="CC99" s="5"/>
      <c r="CD99" s="73"/>
      <c r="CE99" s="5"/>
      <c r="CF99" s="7"/>
      <c r="CG99" s="73"/>
      <c r="CH99" s="54"/>
      <c r="CI99" s="7"/>
      <c r="CJ99" s="73"/>
      <c r="CK99" s="54"/>
      <c r="CL99" s="7"/>
      <c r="CM99" s="73"/>
      <c r="CN99" s="54"/>
      <c r="CO99" s="7"/>
      <c r="CP99" s="73"/>
      <c r="CQ99" s="54"/>
      <c r="CR99" s="7"/>
      <c r="CS99" s="73"/>
      <c r="CT99" s="54"/>
      <c r="CU99" s="7"/>
      <c r="CV99" s="73"/>
      <c r="CW99" s="54"/>
      <c r="CX99" s="7"/>
      <c r="CY99" s="73"/>
      <c r="CZ99" s="78"/>
      <c r="DA99" s="40"/>
      <c r="DB99" s="73"/>
      <c r="DC99" s="51"/>
      <c r="DK99" s="141"/>
      <c r="DU99" s="85"/>
      <c r="DV99" s="85"/>
      <c r="DW99" s="85"/>
      <c r="DX99" s="98"/>
      <c r="DY99" s="85"/>
      <c r="DZ99" s="90"/>
      <c r="EA99" s="40"/>
      <c r="EB99" s="40"/>
      <c r="EC99" s="5"/>
      <c r="ED99" s="54"/>
      <c r="EE99" s="5"/>
      <c r="EF99" s="51"/>
      <c r="EG99" s="54"/>
      <c r="EH99" s="40"/>
      <c r="EI99" s="51"/>
      <c r="EJ99" s="154"/>
      <c r="EK99" s="150"/>
      <c r="EL99" s="155"/>
      <c r="EM99" s="54"/>
      <c r="EN99" s="5"/>
      <c r="EO99" s="51"/>
      <c r="EP99" s="54"/>
      <c r="EQ99" s="7"/>
      <c r="ER99" s="73"/>
      <c r="ET99" s="7"/>
      <c r="EU99" s="7"/>
      <c r="EV99" s="73"/>
      <c r="EW99" s="54"/>
      <c r="EX99" s="7"/>
      <c r="EY99" s="73"/>
      <c r="EZ99" s="40"/>
      <c r="FA99" s="40"/>
      <c r="FB99" s="51"/>
      <c r="FC99" s="40"/>
      <c r="FD99" s="40"/>
      <c r="FE99" s="51"/>
      <c r="FF99" s="78"/>
      <c r="FG99" s="40"/>
      <c r="FH99" s="73"/>
      <c r="FI99" s="78"/>
      <c r="FJ99" s="40"/>
      <c r="FK99" s="73"/>
      <c r="FL99" s="78"/>
      <c r="FM99" s="40"/>
      <c r="FN99" s="73"/>
      <c r="FO99" s="78"/>
      <c r="FP99" s="40"/>
      <c r="FQ99" s="73"/>
    </row>
    <row r="100" spans="3:173">
      <c r="C100" s="8" t="s">
        <v>233</v>
      </c>
      <c r="D100" s="7" t="s">
        <v>59</v>
      </c>
      <c r="E100" s="12">
        <v>7.5</v>
      </c>
      <c r="F100" s="12" t="s">
        <v>10</v>
      </c>
      <c r="G100" s="12"/>
      <c r="H100" s="19"/>
      <c r="I100" s="37"/>
      <c r="J100" s="38"/>
      <c r="K100" s="40"/>
      <c r="L100" s="40"/>
      <c r="M100" s="51"/>
      <c r="N100" s="4">
        <f>CB100+CE100+CH100+CK100+CN100+CQ100+CT100+CW100</f>
        <v>78</v>
      </c>
      <c r="O100" s="5">
        <f>CC100+CF100+CI100+CL100+CO100+CR100+CU100+CX100</f>
        <v>202</v>
      </c>
      <c r="P100" s="50">
        <f>+O100/N100</f>
        <v>2.58974358974359</v>
      </c>
      <c r="Q100" s="35">
        <f t="shared" si="140"/>
        <v>351</v>
      </c>
      <c r="R100" s="36">
        <f t="shared" si="141"/>
        <v>833</v>
      </c>
      <c r="S100" s="59">
        <f t="shared" si="167"/>
        <v>2.37321937321937</v>
      </c>
      <c r="T100" s="55">
        <v>67</v>
      </c>
      <c r="U100" s="36">
        <v>147</v>
      </c>
      <c r="V100" s="63">
        <f>U100/T100</f>
        <v>2.19402985074627</v>
      </c>
      <c r="W100" s="55">
        <v>69</v>
      </c>
      <c r="X100" s="36">
        <v>160</v>
      </c>
      <c r="Y100" s="63">
        <f>X100/W100</f>
        <v>2.31884057971014</v>
      </c>
      <c r="Z100" s="55">
        <v>76</v>
      </c>
      <c r="AA100" s="36">
        <v>177</v>
      </c>
      <c r="AB100" s="63">
        <f>AA100/Z100</f>
        <v>2.32894736842105</v>
      </c>
      <c r="AC100" s="55">
        <v>83</v>
      </c>
      <c r="AD100" s="36">
        <v>212</v>
      </c>
      <c r="AE100" s="63">
        <f>AD100/AC100</f>
        <v>2.55421686746988</v>
      </c>
      <c r="AF100" s="55"/>
      <c r="AG100" s="36"/>
      <c r="AH100" s="63" t="e">
        <f>AG100/AF100</f>
        <v>#DIV/0!</v>
      </c>
      <c r="AI100" s="55">
        <v>56</v>
      </c>
      <c r="AJ100" s="36">
        <v>137</v>
      </c>
      <c r="AK100" s="63">
        <f t="shared" si="173"/>
        <v>2.44642857142857</v>
      </c>
      <c r="AL100" s="55"/>
      <c r="AM100" s="36"/>
      <c r="AN100" s="63" t="e">
        <f t="shared" si="174"/>
        <v>#DIV/0!</v>
      </c>
      <c r="AO100" s="36"/>
      <c r="AP100" s="36"/>
      <c r="AQ100" s="63" t="e">
        <f t="shared" si="150"/>
        <v>#DIV/0!</v>
      </c>
      <c r="AR100" s="65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5"/>
      <c r="CC100" s="5"/>
      <c r="CD100" s="73"/>
      <c r="CE100" s="5"/>
      <c r="CF100" s="7"/>
      <c r="CG100" s="73"/>
      <c r="CH100" s="68"/>
      <c r="CI100" s="7"/>
      <c r="CJ100" s="73"/>
      <c r="CK100" s="68"/>
      <c r="CL100" s="7"/>
      <c r="CM100" s="73"/>
      <c r="CN100" s="68"/>
      <c r="CO100" s="7"/>
      <c r="CP100" s="73"/>
      <c r="CQ100" s="68"/>
      <c r="CR100" s="7"/>
      <c r="CS100" s="73"/>
      <c r="CT100" s="68">
        <v>16</v>
      </c>
      <c r="CU100" s="7">
        <v>57</v>
      </c>
      <c r="CV100" s="73">
        <f>CU100/CT100</f>
        <v>3.5625</v>
      </c>
      <c r="CW100" s="68">
        <v>62</v>
      </c>
      <c r="CX100" s="7">
        <v>145</v>
      </c>
      <c r="CY100" s="73">
        <f>CX100/CW100</f>
        <v>2.33870967741935</v>
      </c>
      <c r="CZ100" s="78">
        <f>N100</f>
        <v>78</v>
      </c>
      <c r="DA100" s="40">
        <f>O100</f>
        <v>202</v>
      </c>
      <c r="DB100" s="73">
        <f>P100</f>
        <v>2.58974358974359</v>
      </c>
      <c r="DC100" s="51"/>
      <c r="DU100" s="85"/>
      <c r="DV100" s="85"/>
      <c r="DW100" s="85"/>
      <c r="DX100" s="98"/>
      <c r="DY100" s="85"/>
      <c r="DZ100" s="90"/>
      <c r="EA100" s="40"/>
      <c r="EB100" s="40"/>
      <c r="EC100" s="5"/>
      <c r="ED100" s="54"/>
      <c r="EE100" s="5"/>
      <c r="EF100" s="51"/>
      <c r="EG100" s="54"/>
      <c r="EH100" s="40"/>
      <c r="EI100" s="51"/>
      <c r="EJ100" s="154"/>
      <c r="EK100" s="150"/>
      <c r="EL100" s="155"/>
      <c r="EM100" s="54"/>
      <c r="EN100" s="5"/>
      <c r="EO100" s="51"/>
      <c r="EP100" s="54"/>
      <c r="EQ100" s="7"/>
      <c r="ER100" s="73"/>
      <c r="ET100" s="7"/>
      <c r="EU100" s="7"/>
      <c r="EV100" s="73"/>
      <c r="EW100" s="54"/>
      <c r="EX100" s="7"/>
      <c r="EY100" s="73"/>
      <c r="EZ100" s="40"/>
      <c r="FA100" s="40"/>
      <c r="FB100" s="51"/>
      <c r="FC100" s="40"/>
      <c r="FD100" s="40"/>
      <c r="FE100" s="51"/>
      <c r="FF100" s="78"/>
      <c r="FG100" s="40"/>
      <c r="FH100" s="73"/>
      <c r="FI100" s="78"/>
      <c r="FJ100" s="40"/>
      <c r="FK100" s="73"/>
      <c r="FL100" s="78"/>
      <c r="FM100" s="40"/>
      <c r="FN100" s="73"/>
      <c r="FO100" s="78"/>
      <c r="FP100" s="40"/>
      <c r="FQ100" s="73"/>
    </row>
    <row r="101" spans="3:173">
      <c r="C101" s="7" t="s">
        <v>223</v>
      </c>
      <c r="D101" s="7" t="s">
        <v>209</v>
      </c>
      <c r="E101" s="12">
        <v>7.5</v>
      </c>
      <c r="F101" s="12" t="s">
        <v>7</v>
      </c>
      <c r="G101" s="99"/>
      <c r="H101" s="19"/>
      <c r="I101" s="37"/>
      <c r="J101" s="38"/>
      <c r="K101" s="40"/>
      <c r="L101" s="40"/>
      <c r="M101" s="51"/>
      <c r="N101" s="4"/>
      <c r="O101" s="5"/>
      <c r="P101" s="50"/>
      <c r="Q101" s="35">
        <f t="shared" si="140"/>
        <v>80</v>
      </c>
      <c r="R101" s="36">
        <f t="shared" si="141"/>
        <v>255</v>
      </c>
      <c r="S101" s="59">
        <f t="shared" si="167"/>
        <v>3.1875</v>
      </c>
      <c r="T101" s="55"/>
      <c r="U101" s="36"/>
      <c r="V101" s="63"/>
      <c r="W101" s="55"/>
      <c r="X101" s="36"/>
      <c r="Y101" s="63"/>
      <c r="Z101" s="55"/>
      <c r="AA101" s="36"/>
      <c r="AB101" s="63"/>
      <c r="AC101" s="55"/>
      <c r="AD101" s="36"/>
      <c r="AE101" s="63"/>
      <c r="AF101" s="55"/>
      <c r="AG101" s="36"/>
      <c r="AH101" s="63"/>
      <c r="AI101" s="55"/>
      <c r="AJ101" s="36"/>
      <c r="AK101" s="63"/>
      <c r="AL101" s="55">
        <v>37</v>
      </c>
      <c r="AM101" s="36">
        <v>123</v>
      </c>
      <c r="AN101" s="63">
        <f t="shared" si="174"/>
        <v>3.32432432432432</v>
      </c>
      <c r="AO101" s="36">
        <v>43</v>
      </c>
      <c r="AP101" s="36">
        <v>132</v>
      </c>
      <c r="AQ101" s="63">
        <f t="shared" si="150"/>
        <v>3.06976744186047</v>
      </c>
      <c r="AR101" s="65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5"/>
      <c r="CC101" s="5"/>
      <c r="CD101" s="73"/>
      <c r="CE101" s="5"/>
      <c r="CF101" s="7"/>
      <c r="CG101" s="73"/>
      <c r="CH101" s="7"/>
      <c r="CI101" s="7"/>
      <c r="CJ101" s="73"/>
      <c r="CK101" s="7"/>
      <c r="CL101" s="7"/>
      <c r="CM101" s="73"/>
      <c r="CN101" s="7"/>
      <c r="CO101" s="7"/>
      <c r="CP101" s="73"/>
      <c r="CQ101" s="7"/>
      <c r="CR101" s="7"/>
      <c r="CS101" s="73"/>
      <c r="CT101" s="7"/>
      <c r="CU101" s="7"/>
      <c r="CV101" s="73"/>
      <c r="CW101" s="7"/>
      <c r="CX101" s="7"/>
      <c r="CY101" s="73"/>
      <c r="CZ101" s="78"/>
      <c r="DA101" s="40"/>
      <c r="DB101" s="73"/>
      <c r="DC101" s="51"/>
      <c r="DU101" s="85"/>
      <c r="DV101" s="85"/>
      <c r="DW101" s="85"/>
      <c r="DX101" s="98"/>
      <c r="DY101" s="85"/>
      <c r="DZ101" s="90"/>
      <c r="EA101" s="40"/>
      <c r="EB101" s="40"/>
      <c r="EC101" s="5"/>
      <c r="ED101" s="54"/>
      <c r="EE101" s="5"/>
      <c r="EF101" s="51"/>
      <c r="EG101" s="54"/>
      <c r="EH101" s="40"/>
      <c r="EI101" s="51"/>
      <c r="EJ101" s="154"/>
      <c r="EK101" s="150"/>
      <c r="EL101" s="155"/>
      <c r="EM101" s="54"/>
      <c r="EN101" s="5"/>
      <c r="EO101" s="51"/>
      <c r="EP101" s="54"/>
      <c r="EQ101" s="7"/>
      <c r="ER101" s="73"/>
      <c r="ET101" s="7"/>
      <c r="EU101" s="7"/>
      <c r="EV101" s="73"/>
      <c r="EW101" s="54"/>
      <c r="EX101" s="7"/>
      <c r="EY101" s="73"/>
      <c r="EZ101" s="40"/>
      <c r="FA101" s="40"/>
      <c r="FB101" s="51"/>
      <c r="FC101" s="40"/>
      <c r="FD101" s="40"/>
      <c r="FE101" s="51"/>
      <c r="FF101" s="78"/>
      <c r="FG101" s="40"/>
      <c r="FH101" s="73"/>
      <c r="FI101" s="78"/>
      <c r="FJ101" s="40"/>
      <c r="FK101" s="73"/>
      <c r="FL101" s="78"/>
      <c r="FM101" s="40"/>
      <c r="FN101" s="73"/>
      <c r="FO101" s="78"/>
      <c r="FP101" s="40"/>
      <c r="FQ101" s="73"/>
    </row>
    <row r="102" ht="16.35" spans="3:173">
      <c r="C102" s="7" t="s">
        <v>224</v>
      </c>
      <c r="D102" s="7" t="s">
        <v>59</v>
      </c>
      <c r="E102" s="12" t="s">
        <v>225</v>
      </c>
      <c r="F102" s="12" t="s">
        <v>10</v>
      </c>
      <c r="G102" s="99"/>
      <c r="H102" s="19"/>
      <c r="I102" s="37"/>
      <c r="J102" s="38"/>
      <c r="K102" s="40"/>
      <c r="L102" s="40"/>
      <c r="M102" s="51"/>
      <c r="N102" s="4"/>
      <c r="O102" s="5"/>
      <c r="P102" s="50"/>
      <c r="Q102" s="36"/>
      <c r="R102" s="36"/>
      <c r="S102" s="49"/>
      <c r="T102" s="55"/>
      <c r="U102" s="36"/>
      <c r="V102" s="63"/>
      <c r="W102" s="55"/>
      <c r="X102" s="36"/>
      <c r="Y102" s="63"/>
      <c r="Z102" s="55"/>
      <c r="AA102" s="36"/>
      <c r="AB102" s="63"/>
      <c r="AC102" s="55"/>
      <c r="AD102" s="36"/>
      <c r="AE102" s="63"/>
      <c r="AF102" s="55"/>
      <c r="AG102" s="36"/>
      <c r="AH102" s="63"/>
      <c r="AI102" s="55"/>
      <c r="AJ102" s="36"/>
      <c r="AK102" s="63"/>
      <c r="AL102" s="55"/>
      <c r="AM102" s="36"/>
      <c r="AN102" s="63"/>
      <c r="AO102" s="36">
        <v>49</v>
      </c>
      <c r="AP102" s="36">
        <v>119</v>
      </c>
      <c r="AQ102" s="63">
        <f t="shared" si="150"/>
        <v>2.42857142857143</v>
      </c>
      <c r="AR102" s="65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5"/>
      <c r="CC102" s="5"/>
      <c r="CD102" s="73"/>
      <c r="CE102" s="5"/>
      <c r="CF102" s="7"/>
      <c r="CG102" s="73"/>
      <c r="CH102" s="7"/>
      <c r="CI102" s="7"/>
      <c r="CJ102" s="73"/>
      <c r="CK102" s="7"/>
      <c r="CL102" s="7"/>
      <c r="CM102" s="73"/>
      <c r="CN102" s="7"/>
      <c r="CO102" s="7"/>
      <c r="CP102" s="73"/>
      <c r="CQ102" s="7"/>
      <c r="CR102" s="7"/>
      <c r="CS102" s="73"/>
      <c r="CT102" s="7"/>
      <c r="CU102" s="7"/>
      <c r="CV102" s="73"/>
      <c r="CW102" s="7"/>
      <c r="CX102" s="7"/>
      <c r="CY102" s="73"/>
      <c r="CZ102" s="78"/>
      <c r="DA102" s="40"/>
      <c r="DB102" s="73"/>
      <c r="DC102" s="51"/>
      <c r="DU102" s="85"/>
      <c r="DV102" s="85"/>
      <c r="DW102" s="85"/>
      <c r="DX102" s="98"/>
      <c r="DY102" s="85"/>
      <c r="DZ102" s="90"/>
      <c r="EA102" s="40"/>
      <c r="EB102" s="40"/>
      <c r="EC102" s="5"/>
      <c r="ED102" s="54"/>
      <c r="EE102" s="5"/>
      <c r="EF102" s="51"/>
      <c r="EG102" s="54"/>
      <c r="EH102" s="40"/>
      <c r="EI102" s="51"/>
      <c r="EJ102" s="154"/>
      <c r="EK102" s="150"/>
      <c r="EL102" s="155"/>
      <c r="EM102" s="54"/>
      <c r="EN102" s="5"/>
      <c r="EO102" s="51"/>
      <c r="EP102" s="54"/>
      <c r="EQ102" s="7"/>
      <c r="ER102" s="73"/>
      <c r="ET102" s="7"/>
      <c r="EU102" s="7"/>
      <c r="EV102" s="73"/>
      <c r="EW102" s="54"/>
      <c r="EX102" s="7"/>
      <c r="EY102" s="73"/>
      <c r="EZ102" s="40"/>
      <c r="FA102" s="40"/>
      <c r="FB102" s="51"/>
      <c r="FC102" s="40"/>
      <c r="FD102" s="40"/>
      <c r="FE102" s="51"/>
      <c r="FF102" s="78"/>
      <c r="FG102" s="40"/>
      <c r="FH102" s="73"/>
      <c r="FI102" s="78"/>
      <c r="FJ102" s="40"/>
      <c r="FK102" s="73"/>
      <c r="FL102" s="78"/>
      <c r="FM102" s="40"/>
      <c r="FN102" s="73"/>
      <c r="FO102" s="78"/>
      <c r="FP102" s="40"/>
      <c r="FQ102" s="73"/>
    </row>
    <row r="103" ht="16.35" spans="2:173">
      <c r="B103" s="96"/>
      <c r="C103" s="97"/>
      <c r="D103" s="97"/>
      <c r="E103" s="102" t="s">
        <v>115</v>
      </c>
      <c r="F103" s="103"/>
      <c r="H103" s="104">
        <f>SUM(H73:H85)</f>
        <v>43782</v>
      </c>
      <c r="I103" s="114">
        <f>SUM(I73:I85)</f>
        <v>180512</v>
      </c>
      <c r="J103" s="115">
        <f>+I103/H103</f>
        <v>4.12297291124206</v>
      </c>
      <c r="K103" s="116">
        <f>SUM(K73:K90)</f>
        <v>70054.008</v>
      </c>
      <c r="L103" s="111">
        <f>SUM(L73:L90)</f>
        <v>273743</v>
      </c>
      <c r="M103" s="127">
        <f>+L103/K103</f>
        <v>3.90759940530455</v>
      </c>
      <c r="N103" s="123">
        <f>SUM(N73:N94)</f>
        <v>89778.8</v>
      </c>
      <c r="O103" s="124">
        <f>SUM(O73:O94)</f>
        <v>341667.6</v>
      </c>
      <c r="P103" s="128">
        <f t="shared" ref="P103" si="179">+O103/N103</f>
        <v>3.80566013357274</v>
      </c>
      <c r="Q103" s="116">
        <f>SUM(Q73:Q101)</f>
        <v>95801.0214</v>
      </c>
      <c r="R103" s="111">
        <f>SUM(R73:R101)</f>
        <v>405893</v>
      </c>
      <c r="S103" s="133">
        <f>R103/Q103</f>
        <v>4.23683374215048</v>
      </c>
      <c r="T103" s="116">
        <f>SUM(T73:T100)</f>
        <v>18265</v>
      </c>
      <c r="U103" s="111">
        <f>SUM(U73:U100)</f>
        <v>77021</v>
      </c>
      <c r="V103" s="135">
        <f>U103/T103</f>
        <v>4.21686285245004</v>
      </c>
      <c r="W103" s="116">
        <f>SUM(W73:W100)</f>
        <v>15462</v>
      </c>
      <c r="X103" s="111">
        <f>SUM(X73:X100)</f>
        <v>66603</v>
      </c>
      <c r="Y103" s="135">
        <f>X103/W103</f>
        <v>4.30752813348855</v>
      </c>
      <c r="Z103" s="116">
        <f>SUM(Z73:Z100)</f>
        <v>13810</v>
      </c>
      <c r="AA103" s="111">
        <f>SUM(AA73:AA100)</f>
        <v>58939</v>
      </c>
      <c r="AB103" s="135">
        <f>AA103/Z103</f>
        <v>4.26784938450398</v>
      </c>
      <c r="AC103" s="116">
        <f>SUM(AC73:AC100)</f>
        <v>4637.02</v>
      </c>
      <c r="AD103" s="111">
        <f>SUM(AD73:AD100)</f>
        <v>18083</v>
      </c>
      <c r="AE103" s="135">
        <f>AD103/AC103</f>
        <v>3.89970282638419</v>
      </c>
      <c r="AF103" s="116">
        <f>SUM(AF73:AF100)</f>
        <v>6729.0014</v>
      </c>
      <c r="AG103" s="111">
        <f>SUM(AG73:AG100)</f>
        <v>22278</v>
      </c>
      <c r="AH103" s="135">
        <f>AG103/AF103</f>
        <v>3.31074384974864</v>
      </c>
      <c r="AI103" s="116">
        <f>SUM(AI73:AI100)</f>
        <v>9361</v>
      </c>
      <c r="AJ103" s="111">
        <f>SUM(AJ73:AJ100)</f>
        <v>44829</v>
      </c>
      <c r="AK103" s="135">
        <f>AJ103/AI103</f>
        <v>4.78891144108535</v>
      </c>
      <c r="AL103" s="116">
        <f>SUM(AL73:AL101)</f>
        <v>10576</v>
      </c>
      <c r="AM103" s="111">
        <f>SUM(AM73:AM101)</f>
        <v>47812</v>
      </c>
      <c r="AN103" s="135">
        <f>AM103/AL103</f>
        <v>4.52080181543116</v>
      </c>
      <c r="AO103" s="116">
        <f>SUM(AO73:AO101)</f>
        <v>16961</v>
      </c>
      <c r="AP103" s="111">
        <f>SUM(AP73:AP101)</f>
        <v>70328</v>
      </c>
      <c r="AQ103" s="135">
        <f t="shared" si="150"/>
        <v>4.14645362891339</v>
      </c>
      <c r="AR103" s="137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9">
        <f>SUM(CB73:CB94)</f>
        <v>17458</v>
      </c>
      <c r="CC103" s="139">
        <f>SUM(CC73:CC94)</f>
        <v>66200</v>
      </c>
      <c r="CD103" s="140">
        <f>+CC103/CB103</f>
        <v>3.79195784167717</v>
      </c>
      <c r="CE103" s="139">
        <f>SUM(CE73:CE94)</f>
        <v>11820</v>
      </c>
      <c r="CF103" s="139">
        <f>SUM(CF73:CF94)</f>
        <v>49498</v>
      </c>
      <c r="CG103" s="140">
        <f>+CF103/CE103</f>
        <v>4.18764805414552</v>
      </c>
      <c r="CH103" s="139">
        <f>SUM(CH73:CH94)</f>
        <v>8712</v>
      </c>
      <c r="CI103" s="139">
        <f>SUM(CI73:CI94)</f>
        <v>37006</v>
      </c>
      <c r="CJ103" s="140">
        <f>+CI103/CH103</f>
        <v>4.24770431588613</v>
      </c>
      <c r="CK103" s="139">
        <f>SUM(CK73:CK94)</f>
        <v>4732.2</v>
      </c>
      <c r="CL103" s="139">
        <f>SUM(CL73:CL94)</f>
        <v>17398.6</v>
      </c>
      <c r="CM103" s="140">
        <f t="shared" ref="CM103" si="180">+CL103/CK103</f>
        <v>3.67664088584591</v>
      </c>
      <c r="CN103" s="139">
        <f>SUM(CN73:CN94)</f>
        <v>6376.6</v>
      </c>
      <c r="CO103" s="139">
        <f>SUM(CO73:CO94)</f>
        <v>23646</v>
      </c>
      <c r="CP103" s="140">
        <f t="shared" ref="CP103" si="181">+CO103/CN103</f>
        <v>3.70824577360976</v>
      </c>
      <c r="CQ103" s="139">
        <f>SUM(CQ73:CQ100)</f>
        <v>7929</v>
      </c>
      <c r="CR103" s="139">
        <f>SUM(CR73:CR100)</f>
        <v>36263</v>
      </c>
      <c r="CS103" s="140">
        <f t="shared" ref="CS103" si="182">+CR103/CQ103</f>
        <v>4.57346449741455</v>
      </c>
      <c r="CT103" s="139">
        <f>SUM(CT73:CT100)</f>
        <v>14411</v>
      </c>
      <c r="CU103" s="139">
        <f>SUM(CU73:CU100)</f>
        <v>61114</v>
      </c>
      <c r="CV103" s="140">
        <f t="shared" ref="CV103" si="183">+CU103/CT103</f>
        <v>4.24078828672542</v>
      </c>
      <c r="CW103" s="139">
        <f>SUM(CW73:CW100)</f>
        <v>39735</v>
      </c>
      <c r="CX103" s="139">
        <f>SUM(CX73:CX100)</f>
        <v>172135</v>
      </c>
      <c r="CY103" s="140">
        <f t="shared" ref="CY103" si="184">+CX103/CW103</f>
        <v>4.33207499685416</v>
      </c>
      <c r="CZ103" s="116">
        <f>N103</f>
        <v>89778.8</v>
      </c>
      <c r="DA103" s="111">
        <f>O103</f>
        <v>341667.6</v>
      </c>
      <c r="DB103" s="140">
        <f>P103</f>
        <v>3.80566013357274</v>
      </c>
      <c r="DC103" s="51"/>
      <c r="DU103" s="144">
        <f>SUM(DU73:DU83)</f>
        <v>7946</v>
      </c>
      <c r="DV103" s="111">
        <f>SUM(DV73:DV83)</f>
        <v>28087</v>
      </c>
      <c r="DW103" s="96"/>
      <c r="DX103" s="145">
        <f>SUM(DX73:DX83)</f>
        <v>6237</v>
      </c>
      <c r="DY103" s="150">
        <f>SUM(DY73:DY83)</f>
        <v>24628</v>
      </c>
      <c r="DZ103" s="151"/>
      <c r="EA103" s="144">
        <f>SUM(EA73:EA83)</f>
        <v>3929</v>
      </c>
      <c r="EB103" s="111">
        <f>SUM(EB73:EB83)</f>
        <v>17388</v>
      </c>
      <c r="EC103" s="153"/>
      <c r="ED103" s="142">
        <f>SUM(ED73:ED83)</f>
        <v>2361</v>
      </c>
      <c r="EE103" s="111">
        <f>SUM(EE73:EE83)</f>
        <v>9645</v>
      </c>
      <c r="EF103" s="152"/>
      <c r="EG103" s="116">
        <f>SUM(EG73:EG85)</f>
        <v>2891</v>
      </c>
      <c r="EH103" s="111">
        <f>SUM(EH73:EH85)</f>
        <v>9522</v>
      </c>
      <c r="EI103" s="140"/>
      <c r="EJ103" s="154">
        <f>SUM(EJ73:EJ85)</f>
        <v>6483</v>
      </c>
      <c r="EK103" s="150">
        <f>SUM(EK73:EK85)</f>
        <v>28594</v>
      </c>
      <c r="EL103" s="155"/>
      <c r="EM103" s="134">
        <f>SUM(EM73:EM85)</f>
        <v>10785</v>
      </c>
      <c r="EN103" s="139">
        <f>SUM(EN73:EN85)</f>
        <v>43162</v>
      </c>
      <c r="EO103" s="139"/>
      <c r="EP103" s="134">
        <f>SUM(EP73:EP85)</f>
        <v>3150</v>
      </c>
      <c r="EQ103" s="139">
        <f>SUM(EQ73:EQ85)</f>
        <v>19486</v>
      </c>
      <c r="ER103" s="157"/>
      <c r="ET103" s="139">
        <f>SUM(ET73:ET85)</f>
        <v>13955</v>
      </c>
      <c r="EU103" s="139">
        <f>SUM(EU73:EU85)</f>
        <v>51015</v>
      </c>
      <c r="EV103" s="140">
        <f>+EU103/ET103</f>
        <v>3.65567896811179</v>
      </c>
      <c r="EW103" s="134">
        <f>SUM(EW73:EW85)</f>
        <v>11914</v>
      </c>
      <c r="EX103" s="139">
        <f>SUM(EX73:EX85)</f>
        <v>44263</v>
      </c>
      <c r="EY103" s="140">
        <f>+EX103/EW103</f>
        <v>3.71520899781769</v>
      </c>
      <c r="EZ103" s="116">
        <f>SUM(EZ73:EZ88)</f>
        <v>6592</v>
      </c>
      <c r="FA103" s="111">
        <f>SUM(FA73:FA88)</f>
        <v>26137</v>
      </c>
      <c r="FB103" s="127">
        <f>+FA103/EZ103</f>
        <v>3.96495752427184</v>
      </c>
      <c r="FC103" s="111">
        <f>SUM(FC73:FC89)</f>
        <v>2125.003</v>
      </c>
      <c r="FD103" s="111">
        <f>SUM(FD73:FD89)</f>
        <v>6986</v>
      </c>
      <c r="FE103" s="122">
        <f>FD103/FC103</f>
        <v>3.28752477055327</v>
      </c>
      <c r="FF103" s="116">
        <f>SUM(FF73:FF90)</f>
        <v>4950.005</v>
      </c>
      <c r="FG103" s="111">
        <f>SUM(FG73:FG90)</f>
        <v>16917</v>
      </c>
      <c r="FH103" s="73">
        <f t="shared" ref="FH103" si="185">+FG103/FF103</f>
        <v>3.41757230548252</v>
      </c>
      <c r="FI103" s="116">
        <f>SUM(FI73:FI90)</f>
        <v>6641</v>
      </c>
      <c r="FJ103" s="111">
        <f>SUM(FJ73:FJ90)</f>
        <v>28308</v>
      </c>
      <c r="FK103" s="73">
        <f t="shared" ref="FK103" si="186">+FJ103/FI103</f>
        <v>4.26261105255233</v>
      </c>
      <c r="FL103" s="116">
        <f>SUM(FL73:FL90)</f>
        <v>11576</v>
      </c>
      <c r="FM103" s="111">
        <f>SUM(FM73:FM90)</f>
        <v>48394</v>
      </c>
      <c r="FN103" s="156">
        <f>+FM103/FL103</f>
        <v>4.18054595715273</v>
      </c>
      <c r="FO103" s="116">
        <f>SUM(FO73:FO90)</f>
        <v>7518</v>
      </c>
      <c r="FP103" s="111">
        <f>SUM(FP73:FP90)</f>
        <v>30130</v>
      </c>
      <c r="FQ103" s="156">
        <f>+FP103/FO103</f>
        <v>4.00771481777068</v>
      </c>
    </row>
    <row r="104" spans="11:120">
      <c r="K104" s="64"/>
      <c r="L104" s="64"/>
      <c r="M104" s="49"/>
      <c r="N104" s="129"/>
      <c r="O104" s="129"/>
      <c r="P104" s="40"/>
      <c r="S104" s="40"/>
      <c r="T104" s="40"/>
      <c r="U104" s="40"/>
      <c r="V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DH104" s="64"/>
      <c r="DP104" t="s">
        <v>116</v>
      </c>
    </row>
    <row r="105" spans="3:3">
      <c r="C105" t="s">
        <v>124</v>
      </c>
    </row>
    <row r="106" spans="3:9">
      <c r="C106" t="s">
        <v>126</v>
      </c>
      <c r="I106" s="64"/>
    </row>
    <row r="107" spans="3:9">
      <c r="C107" t="s">
        <v>128</v>
      </c>
      <c r="I107" s="117"/>
    </row>
    <row r="108" spans="3:3">
      <c r="C108" t="s">
        <v>130</v>
      </c>
    </row>
    <row r="109" spans="3:3">
      <c r="C109" t="s">
        <v>132</v>
      </c>
    </row>
    <row r="110" spans="3:3">
      <c r="C110" t="s">
        <v>134</v>
      </c>
    </row>
    <row r="111" spans="3:3">
      <c r="C111" t="s">
        <v>136</v>
      </c>
    </row>
    <row r="112" spans="3:3">
      <c r="C112" t="s">
        <v>137</v>
      </c>
    </row>
    <row r="113" spans="3:3">
      <c r="C113" t="s">
        <v>138</v>
      </c>
    </row>
    <row r="114" spans="3:3">
      <c r="C114" s="5" t="s">
        <v>234</v>
      </c>
    </row>
    <row r="115" ht="12" customHeight="1" spans="3:3">
      <c r="C115" t="s">
        <v>135</v>
      </c>
    </row>
    <row r="116" ht="12" customHeight="1" spans="126:127">
      <c r="DV116" s="12"/>
      <c r="DW116" s="73"/>
    </row>
    <row r="117" ht="11" customHeight="1" spans="6:127">
      <c r="F117" s="5"/>
      <c r="G117" s="5"/>
      <c r="H117" s="5"/>
      <c r="I117" s="5"/>
      <c r="J117" s="5"/>
      <c r="DV117" s="12"/>
      <c r="DW117" s="73"/>
    </row>
    <row r="118" spans="4:127">
      <c r="D118" s="5"/>
      <c r="E118" s="5"/>
      <c r="F118" s="5"/>
      <c r="G118" s="5"/>
      <c r="H118" s="5"/>
      <c r="I118" s="5"/>
      <c r="J118" s="5"/>
      <c r="DV118" s="12"/>
      <c r="DW118" s="73"/>
    </row>
    <row r="119" spans="4:127">
      <c r="D119" s="5"/>
      <c r="E119" s="5"/>
      <c r="F119" s="5"/>
      <c r="G119" s="5"/>
      <c r="H119" s="5"/>
      <c r="I119" s="5"/>
      <c r="J119" s="5"/>
      <c r="DV119" s="12"/>
      <c r="DW119" s="73"/>
    </row>
    <row r="120" spans="126:127">
      <c r="DV120" s="12"/>
      <c r="DW120" s="73"/>
    </row>
    <row r="121" spans="7:127">
      <c r="G121" t="s">
        <v>235</v>
      </c>
      <c r="DV121" s="12"/>
      <c r="DW121" s="73"/>
    </row>
    <row r="122" spans="126:127">
      <c r="DV122" s="12"/>
      <c r="DW122" s="73"/>
    </row>
    <row r="123" spans="3:127">
      <c r="C123" s="52"/>
      <c r="D123" s="60"/>
      <c r="E123" s="60"/>
      <c r="F123" s="60"/>
      <c r="G123" s="60" t="s">
        <v>37</v>
      </c>
      <c r="H123" s="105" t="s">
        <v>19</v>
      </c>
      <c r="I123" s="118">
        <v>2020</v>
      </c>
      <c r="J123" s="118"/>
      <c r="K123" s="52"/>
      <c r="L123" s="60" t="s">
        <v>148</v>
      </c>
      <c r="M123" s="61"/>
      <c r="N123" s="60"/>
      <c r="O123" s="60" t="s">
        <v>32</v>
      </c>
      <c r="P123" s="61"/>
      <c r="DV123" s="12"/>
      <c r="DW123" s="73"/>
    </row>
    <row r="124" spans="3:127">
      <c r="C124" s="54" t="s">
        <v>33</v>
      </c>
      <c r="D124" t="s">
        <v>34</v>
      </c>
      <c r="E124" t="s">
        <v>35</v>
      </c>
      <c r="F124" t="s">
        <v>36</v>
      </c>
      <c r="G124" t="s">
        <v>153</v>
      </c>
      <c r="H124" s="106" t="s">
        <v>42</v>
      </c>
      <c r="I124" s="119"/>
      <c r="J124" s="119"/>
      <c r="K124" s="54" t="s">
        <v>41</v>
      </c>
      <c r="L124">
        <v>8.9</v>
      </c>
      <c r="M124" s="62" t="s">
        <v>40</v>
      </c>
      <c r="N124" t="s">
        <v>41</v>
      </c>
      <c r="O124">
        <v>5.5</v>
      </c>
      <c r="P124" s="62" t="s">
        <v>40</v>
      </c>
      <c r="DV124" s="12"/>
      <c r="DW124" s="73"/>
    </row>
    <row r="125" spans="3:127">
      <c r="C125" s="54"/>
      <c r="E125" t="s">
        <v>43</v>
      </c>
      <c r="F125" t="s">
        <v>44</v>
      </c>
      <c r="G125" t="s">
        <v>157</v>
      </c>
      <c r="H125" s="106" t="s">
        <v>48</v>
      </c>
      <c r="I125" s="119" t="s">
        <v>44</v>
      </c>
      <c r="J125" s="119" t="s">
        <v>47</v>
      </c>
      <c r="K125" s="54" t="s">
        <v>48</v>
      </c>
      <c r="L125" t="s">
        <v>44</v>
      </c>
      <c r="M125" s="62" t="s">
        <v>49</v>
      </c>
      <c r="N125" t="s">
        <v>48</v>
      </c>
      <c r="O125" t="s">
        <v>44</v>
      </c>
      <c r="P125" s="62" t="s">
        <v>49</v>
      </c>
      <c r="DV125" s="12"/>
      <c r="DW125" s="73"/>
    </row>
    <row r="126" spans="3:127">
      <c r="C126" s="98"/>
      <c r="D126" s="85"/>
      <c r="E126" s="85" t="s">
        <v>50</v>
      </c>
      <c r="F126" s="85" t="s">
        <v>51</v>
      </c>
      <c r="G126" s="85" t="s">
        <v>158</v>
      </c>
      <c r="H126" s="107" t="s">
        <v>53</v>
      </c>
      <c r="I126" s="120" t="s">
        <v>53</v>
      </c>
      <c r="J126" s="120"/>
      <c r="K126" s="98" t="s">
        <v>53</v>
      </c>
      <c r="L126" s="85" t="s">
        <v>53</v>
      </c>
      <c r="M126" s="90"/>
      <c r="N126" s="85" t="s">
        <v>53</v>
      </c>
      <c r="O126" s="85" t="s">
        <v>53</v>
      </c>
      <c r="P126" s="90"/>
      <c r="DV126" s="12"/>
      <c r="DW126" s="73"/>
    </row>
    <row r="127" spans="3:127">
      <c r="C127" s="54" t="s">
        <v>54</v>
      </c>
      <c r="H127" s="54"/>
      <c r="K127" s="54"/>
      <c r="M127" s="62"/>
      <c r="P127" s="62"/>
      <c r="DV127" s="13"/>
      <c r="DW127" s="73"/>
    </row>
    <row r="128" spans="3:127">
      <c r="C128" s="54" t="s">
        <v>55</v>
      </c>
      <c r="D128" t="s">
        <v>56</v>
      </c>
      <c r="E128">
        <v>5</v>
      </c>
      <c r="F128" t="s">
        <v>7</v>
      </c>
      <c r="G128">
        <v>37</v>
      </c>
      <c r="H128" s="106">
        <v>3201</v>
      </c>
      <c r="I128" s="119">
        <v>13240</v>
      </c>
      <c r="J128" s="121">
        <v>4.13620743517651</v>
      </c>
      <c r="K128" s="54">
        <v>404</v>
      </c>
      <c r="L128">
        <v>1782</v>
      </c>
      <c r="M128" s="130">
        <v>4.41089108910891</v>
      </c>
      <c r="N128">
        <v>657</v>
      </c>
      <c r="O128">
        <v>2507</v>
      </c>
      <c r="P128" s="130">
        <v>3.8158295281583</v>
      </c>
      <c r="DV128" s="12"/>
      <c r="DW128" s="73"/>
    </row>
    <row r="129" spans="3:127">
      <c r="C129" s="54" t="s">
        <v>161</v>
      </c>
      <c r="D129" t="s">
        <v>162</v>
      </c>
      <c r="E129">
        <v>6</v>
      </c>
      <c r="F129" t="s">
        <v>10</v>
      </c>
      <c r="G129">
        <v>30</v>
      </c>
      <c r="H129" s="106">
        <v>595</v>
      </c>
      <c r="I129" s="119">
        <v>2232</v>
      </c>
      <c r="J129" s="121">
        <v>3.75126050420168</v>
      </c>
      <c r="K129" s="54">
        <v>162</v>
      </c>
      <c r="L129">
        <v>678</v>
      </c>
      <c r="M129" s="130">
        <v>4.18518518518519</v>
      </c>
      <c r="N129">
        <v>277</v>
      </c>
      <c r="O129">
        <v>1075</v>
      </c>
      <c r="P129" s="130">
        <v>3.88086642599278</v>
      </c>
      <c r="DV129" s="12"/>
      <c r="DW129" s="73"/>
    </row>
    <row r="130" spans="3:127">
      <c r="C130" s="54" t="s">
        <v>61</v>
      </c>
      <c r="D130" t="s">
        <v>59</v>
      </c>
      <c r="E130">
        <v>7.5</v>
      </c>
      <c r="F130" t="s">
        <v>10</v>
      </c>
      <c r="G130">
        <v>28</v>
      </c>
      <c r="H130" s="106">
        <v>1137</v>
      </c>
      <c r="I130" s="119">
        <v>4585</v>
      </c>
      <c r="J130" s="121">
        <v>4.0325417766051</v>
      </c>
      <c r="K130" s="54">
        <v>139</v>
      </c>
      <c r="L130">
        <v>572</v>
      </c>
      <c r="M130" s="130">
        <v>4.11510791366906</v>
      </c>
      <c r="N130">
        <v>247</v>
      </c>
      <c r="O130">
        <v>985</v>
      </c>
      <c r="P130" s="130">
        <v>3.98785425101215</v>
      </c>
      <c r="DV130" s="12"/>
      <c r="DW130" s="73"/>
    </row>
    <row r="131" spans="3:127">
      <c r="C131" s="54" t="s">
        <v>63</v>
      </c>
      <c r="D131" t="s">
        <v>64</v>
      </c>
      <c r="E131">
        <v>5</v>
      </c>
      <c r="F131" t="s">
        <v>7</v>
      </c>
      <c r="G131">
        <v>28</v>
      </c>
      <c r="H131" s="106">
        <v>1933</v>
      </c>
      <c r="I131" s="119">
        <v>10971</v>
      </c>
      <c r="J131" s="121">
        <v>5.67563372995344</v>
      </c>
      <c r="K131" s="54">
        <v>239</v>
      </c>
      <c r="L131">
        <v>1475</v>
      </c>
      <c r="M131" s="130">
        <v>6.17154811715481</v>
      </c>
      <c r="N131">
        <v>409</v>
      </c>
      <c r="O131">
        <v>2125</v>
      </c>
      <c r="P131" s="130">
        <v>5.19559902200489</v>
      </c>
      <c r="DV131" s="12"/>
      <c r="DW131" s="73"/>
    </row>
    <row r="132" spans="3:127">
      <c r="C132" s="54" t="s">
        <v>165</v>
      </c>
      <c r="D132" t="s">
        <v>166</v>
      </c>
      <c r="E132">
        <v>11.2</v>
      </c>
      <c r="F132" t="s">
        <v>7</v>
      </c>
      <c r="G132">
        <v>30</v>
      </c>
      <c r="H132" s="160">
        <v>829.0001</v>
      </c>
      <c r="I132" s="119">
        <v>3410</v>
      </c>
      <c r="J132" s="121">
        <v>4.11338912986862</v>
      </c>
      <c r="K132" s="54">
        <v>140</v>
      </c>
      <c r="L132">
        <v>495</v>
      </c>
      <c r="M132" s="130">
        <v>3.53571428571429</v>
      </c>
      <c r="N132">
        <v>182</v>
      </c>
      <c r="O132">
        <v>743</v>
      </c>
      <c r="P132" s="130">
        <v>4.08241758241758</v>
      </c>
      <c r="DV132" s="12"/>
      <c r="DW132" s="73"/>
    </row>
    <row r="133" spans="3:127">
      <c r="C133" s="54" t="s">
        <v>167</v>
      </c>
      <c r="D133" t="s">
        <v>56</v>
      </c>
      <c r="E133">
        <v>5</v>
      </c>
      <c r="F133" t="s">
        <v>7</v>
      </c>
      <c r="G133">
        <v>28</v>
      </c>
      <c r="H133" s="106">
        <v>848</v>
      </c>
      <c r="I133" s="119">
        <v>3739</v>
      </c>
      <c r="J133" s="121">
        <v>4.40919811320755</v>
      </c>
      <c r="K133" s="54">
        <v>136</v>
      </c>
      <c r="L133">
        <v>709</v>
      </c>
      <c r="M133" s="130">
        <v>5.21323529411765</v>
      </c>
      <c r="N133">
        <v>291</v>
      </c>
      <c r="O133">
        <v>1263</v>
      </c>
      <c r="P133" s="130">
        <v>4.34020618556701</v>
      </c>
      <c r="DV133" s="12"/>
      <c r="DW133" s="73"/>
    </row>
    <row r="134" spans="3:127">
      <c r="C134" s="54" t="s">
        <v>72</v>
      </c>
      <c r="D134" t="s">
        <v>59</v>
      </c>
      <c r="E134">
        <v>7.5</v>
      </c>
      <c r="F134" t="s">
        <v>7</v>
      </c>
      <c r="G134">
        <v>31</v>
      </c>
      <c r="H134" s="106">
        <v>2952</v>
      </c>
      <c r="I134" s="119">
        <v>12735</v>
      </c>
      <c r="J134" s="121">
        <v>4.3140243902439</v>
      </c>
      <c r="K134" s="54">
        <v>206</v>
      </c>
      <c r="L134">
        <v>935</v>
      </c>
      <c r="M134" s="130">
        <v>4.53883495145631</v>
      </c>
      <c r="N134">
        <v>351</v>
      </c>
      <c r="O134">
        <v>1689</v>
      </c>
      <c r="P134" s="130">
        <v>4.81196581196581</v>
      </c>
      <c r="DV134" s="12"/>
      <c r="DW134" s="73"/>
    </row>
    <row r="135" spans="3:127">
      <c r="C135" s="54" t="s">
        <v>73</v>
      </c>
      <c r="D135" t="s">
        <v>56</v>
      </c>
      <c r="E135">
        <v>5</v>
      </c>
      <c r="F135" t="s">
        <v>7</v>
      </c>
      <c r="G135">
        <v>26</v>
      </c>
      <c r="H135" s="106">
        <v>1077.0001</v>
      </c>
      <c r="I135" s="119">
        <v>5565</v>
      </c>
      <c r="J135" s="121">
        <v>5.16713043944936</v>
      </c>
      <c r="K135" s="54">
        <v>137</v>
      </c>
      <c r="L135">
        <v>732</v>
      </c>
      <c r="M135" s="130">
        <v>5.34306569343066</v>
      </c>
      <c r="N135">
        <v>222</v>
      </c>
      <c r="O135">
        <v>1128</v>
      </c>
      <c r="P135" s="130">
        <v>5.08108108108108</v>
      </c>
      <c r="DV135" s="12"/>
      <c r="DW135" s="73"/>
    </row>
    <row r="136" spans="3:127">
      <c r="C136" s="54" t="s">
        <v>74</v>
      </c>
      <c r="D136" t="s">
        <v>59</v>
      </c>
      <c r="E136">
        <v>7.5</v>
      </c>
      <c r="F136" t="s">
        <v>10</v>
      </c>
      <c r="G136">
        <v>32</v>
      </c>
      <c r="H136" s="106">
        <v>2512.0001</v>
      </c>
      <c r="I136" s="119">
        <v>11535</v>
      </c>
      <c r="J136" s="121">
        <v>4.59195841592522</v>
      </c>
      <c r="K136" s="54">
        <v>312</v>
      </c>
      <c r="L136">
        <v>1505</v>
      </c>
      <c r="M136" s="130">
        <v>4.82371794871795</v>
      </c>
      <c r="N136">
        <v>543</v>
      </c>
      <c r="O136">
        <v>2432</v>
      </c>
      <c r="P136" s="130">
        <v>4.47882136279926</v>
      </c>
      <c r="DV136" s="12"/>
      <c r="DW136" s="73"/>
    </row>
    <row r="137" spans="3:127">
      <c r="C137" s="54" t="s">
        <v>168</v>
      </c>
      <c r="D137" t="s">
        <v>59</v>
      </c>
      <c r="E137">
        <v>7.5</v>
      </c>
      <c r="F137" t="s">
        <v>10</v>
      </c>
      <c r="G137">
        <v>28</v>
      </c>
      <c r="H137" s="106">
        <v>515</v>
      </c>
      <c r="I137" s="119">
        <v>2093</v>
      </c>
      <c r="J137" s="121">
        <v>4.06407766990291</v>
      </c>
      <c r="K137" s="54">
        <v>153</v>
      </c>
      <c r="L137">
        <v>678</v>
      </c>
      <c r="M137" s="130">
        <v>4.43137254901961</v>
      </c>
      <c r="N137">
        <v>256</v>
      </c>
      <c r="O137">
        <v>1078</v>
      </c>
      <c r="P137" s="130">
        <v>4.2109375</v>
      </c>
      <c r="DV137" s="12"/>
      <c r="DW137" s="73"/>
    </row>
    <row r="138" spans="3:127">
      <c r="C138" s="54" t="s">
        <v>85</v>
      </c>
      <c r="D138" t="s">
        <v>86</v>
      </c>
      <c r="E138">
        <v>7</v>
      </c>
      <c r="F138" t="s">
        <v>7</v>
      </c>
      <c r="G138">
        <v>30</v>
      </c>
      <c r="H138" s="106">
        <v>2037</v>
      </c>
      <c r="I138" s="119">
        <v>8664</v>
      </c>
      <c r="J138" s="121">
        <v>4.25331369661267</v>
      </c>
      <c r="K138" s="54">
        <v>198</v>
      </c>
      <c r="L138">
        <v>900</v>
      </c>
      <c r="M138" s="130">
        <v>4.54545454545455</v>
      </c>
      <c r="N138">
        <v>337</v>
      </c>
      <c r="O138">
        <v>1500</v>
      </c>
      <c r="P138" s="130">
        <v>4.45103857566766</v>
      </c>
      <c r="DV138" s="13"/>
      <c r="DW138" s="73"/>
    </row>
    <row r="139" spans="3:127">
      <c r="C139" s="54" t="s">
        <v>88</v>
      </c>
      <c r="D139" t="s">
        <v>79</v>
      </c>
      <c r="E139">
        <v>8</v>
      </c>
      <c r="F139" t="s">
        <v>10</v>
      </c>
      <c r="G139">
        <v>29</v>
      </c>
      <c r="H139" s="106">
        <v>1812.0001</v>
      </c>
      <c r="I139" s="119">
        <v>7743</v>
      </c>
      <c r="J139" s="121">
        <v>4.27317857212039</v>
      </c>
      <c r="K139" s="54">
        <v>240</v>
      </c>
      <c r="L139">
        <v>1060</v>
      </c>
      <c r="M139" s="130">
        <v>4.41666666666667</v>
      </c>
      <c r="N139">
        <v>390</v>
      </c>
      <c r="O139">
        <v>1574</v>
      </c>
      <c r="P139" s="130">
        <v>4.03589743589744</v>
      </c>
      <c r="DV139" s="12"/>
      <c r="DW139" s="73"/>
    </row>
    <row r="140" spans="3:127">
      <c r="C140" s="54" t="s">
        <v>90</v>
      </c>
      <c r="D140" t="s">
        <v>64</v>
      </c>
      <c r="E140">
        <v>5</v>
      </c>
      <c r="F140" t="s">
        <v>7</v>
      </c>
      <c r="G140">
        <v>29</v>
      </c>
      <c r="H140" s="106">
        <v>1936</v>
      </c>
      <c r="I140" s="119">
        <v>9007</v>
      </c>
      <c r="J140" s="121">
        <v>4.65237603305785</v>
      </c>
      <c r="K140" s="54">
        <v>247</v>
      </c>
      <c r="L140">
        <v>1259</v>
      </c>
      <c r="M140" s="130">
        <v>5.09716599190283</v>
      </c>
      <c r="N140">
        <v>371</v>
      </c>
      <c r="O140">
        <v>1664</v>
      </c>
      <c r="P140" s="130">
        <v>4.48517520215633</v>
      </c>
      <c r="DV140" s="12"/>
      <c r="DW140" s="73"/>
    </row>
    <row r="141" spans="3:127">
      <c r="C141" s="54" t="s">
        <v>92</v>
      </c>
      <c r="D141" t="s">
        <v>79</v>
      </c>
      <c r="E141">
        <v>11.2</v>
      </c>
      <c r="F141" t="s">
        <v>10</v>
      </c>
      <c r="G141">
        <v>32</v>
      </c>
      <c r="H141" s="106">
        <v>2266</v>
      </c>
      <c r="I141" s="119">
        <v>10299</v>
      </c>
      <c r="J141" s="121">
        <v>4.545013239188</v>
      </c>
      <c r="K141" s="54">
        <v>267</v>
      </c>
      <c r="L141">
        <v>1258</v>
      </c>
      <c r="M141" s="130">
        <v>4.71161048689139</v>
      </c>
      <c r="N141">
        <v>436</v>
      </c>
      <c r="O141">
        <v>1869</v>
      </c>
      <c r="P141" s="130">
        <v>4.28669724770642</v>
      </c>
      <c r="DV141" s="12"/>
      <c r="DW141" s="73"/>
    </row>
    <row r="142" spans="3:16">
      <c r="C142" s="54" t="s">
        <v>169</v>
      </c>
      <c r="D142" t="s">
        <v>56</v>
      </c>
      <c r="E142">
        <v>5</v>
      </c>
      <c r="F142" t="s">
        <v>7</v>
      </c>
      <c r="G142">
        <v>36</v>
      </c>
      <c r="H142" s="106">
        <v>527</v>
      </c>
      <c r="I142" s="119">
        <v>1970</v>
      </c>
      <c r="J142" s="121">
        <v>3.73814041745731</v>
      </c>
      <c r="K142" s="54"/>
      <c r="M142" s="130" t="e">
        <v>#DIV/0!</v>
      </c>
      <c r="P142" s="130" t="e">
        <v>#DIV/0!</v>
      </c>
    </row>
    <row r="143" spans="3:16">
      <c r="C143" s="54" t="s">
        <v>170</v>
      </c>
      <c r="D143" t="s">
        <v>171</v>
      </c>
      <c r="E143">
        <v>7</v>
      </c>
      <c r="F143" t="s">
        <v>10</v>
      </c>
      <c r="H143" s="106">
        <v>910</v>
      </c>
      <c r="I143" s="119">
        <v>3703</v>
      </c>
      <c r="J143" s="121">
        <v>4.06923076923077</v>
      </c>
      <c r="K143" s="54">
        <v>298</v>
      </c>
      <c r="L143">
        <v>1246</v>
      </c>
      <c r="M143" s="130">
        <v>4.18120805369128</v>
      </c>
      <c r="N143">
        <v>429</v>
      </c>
      <c r="O143">
        <v>1599</v>
      </c>
      <c r="P143" s="130">
        <v>3.72727272727273</v>
      </c>
    </row>
    <row r="144" spans="3:16">
      <c r="C144" s="54" t="s">
        <v>98</v>
      </c>
      <c r="D144" t="s">
        <v>76</v>
      </c>
      <c r="E144">
        <v>5</v>
      </c>
      <c r="F144" t="s">
        <v>7</v>
      </c>
      <c r="G144">
        <v>30</v>
      </c>
      <c r="H144" s="106">
        <v>1388.0001</v>
      </c>
      <c r="I144" s="119">
        <v>7062</v>
      </c>
      <c r="J144" s="121">
        <v>5.0878958870392</v>
      </c>
      <c r="K144" s="54">
        <v>162</v>
      </c>
      <c r="L144">
        <v>876</v>
      </c>
      <c r="M144" s="130">
        <v>5.40740740740741</v>
      </c>
      <c r="N144">
        <v>281</v>
      </c>
      <c r="O144">
        <v>1340</v>
      </c>
      <c r="P144" s="130">
        <v>4.76868327402135</v>
      </c>
    </row>
    <row r="145" spans="3:16">
      <c r="C145" s="54" t="s">
        <v>172</v>
      </c>
      <c r="D145" t="s">
        <v>59</v>
      </c>
      <c r="E145">
        <v>7.5</v>
      </c>
      <c r="F145" t="s">
        <v>10</v>
      </c>
      <c r="G145">
        <v>28</v>
      </c>
      <c r="H145" s="106">
        <v>957</v>
      </c>
      <c r="I145" s="119">
        <v>4201</v>
      </c>
      <c r="J145" s="121">
        <v>4.38975966562173</v>
      </c>
      <c r="K145" s="54"/>
      <c r="M145" s="130" t="e">
        <v>#DIV/0!</v>
      </c>
      <c r="P145" s="130" t="e">
        <v>#DIV/0!</v>
      </c>
    </row>
    <row r="146" spans="3:16">
      <c r="C146" s="54" t="s">
        <v>173</v>
      </c>
      <c r="D146" t="s">
        <v>59</v>
      </c>
      <c r="E146">
        <v>5</v>
      </c>
      <c r="F146" t="s">
        <v>7</v>
      </c>
      <c r="G146">
        <v>28</v>
      </c>
      <c r="H146" s="160">
        <v>712.0001</v>
      </c>
      <c r="I146" s="119">
        <v>3111</v>
      </c>
      <c r="J146" s="121">
        <v>4.36938140879475</v>
      </c>
      <c r="K146" s="54">
        <v>94</v>
      </c>
      <c r="L146">
        <v>413</v>
      </c>
      <c r="M146" s="130">
        <v>4.3936170212766</v>
      </c>
      <c r="N146">
        <v>220</v>
      </c>
      <c r="O146">
        <v>990</v>
      </c>
      <c r="P146" s="130">
        <v>4.5</v>
      </c>
    </row>
    <row r="147" spans="3:16">
      <c r="C147" s="54" t="s">
        <v>174</v>
      </c>
      <c r="D147" t="s">
        <v>104</v>
      </c>
      <c r="E147">
        <v>10</v>
      </c>
      <c r="F147" t="s">
        <v>7</v>
      </c>
      <c r="G147">
        <v>33</v>
      </c>
      <c r="H147" s="106">
        <v>3115</v>
      </c>
      <c r="I147" s="119">
        <v>14959</v>
      </c>
      <c r="J147" s="121">
        <v>4.80224719101124</v>
      </c>
      <c r="K147" s="54">
        <v>351</v>
      </c>
      <c r="L147">
        <v>1773</v>
      </c>
      <c r="M147" s="130">
        <v>5.05128205128205</v>
      </c>
      <c r="N147">
        <v>669</v>
      </c>
      <c r="O147">
        <v>2925</v>
      </c>
      <c r="P147" s="130">
        <v>4.37219730941704</v>
      </c>
    </row>
    <row r="148" spans="3:16">
      <c r="C148" s="54" t="s">
        <v>175</v>
      </c>
      <c r="D148" t="s">
        <v>176</v>
      </c>
      <c r="E148">
        <v>7</v>
      </c>
      <c r="F148" t="s">
        <v>10</v>
      </c>
      <c r="G148">
        <v>37</v>
      </c>
      <c r="H148" s="106">
        <v>1756</v>
      </c>
      <c r="I148" s="119">
        <v>6917</v>
      </c>
      <c r="J148" s="121">
        <v>3.93906605922551</v>
      </c>
      <c r="K148" s="54"/>
      <c r="M148" s="130" t="e">
        <v>#DIV/0!</v>
      </c>
      <c r="P148" s="130" t="e">
        <v>#DIV/0!</v>
      </c>
    </row>
    <row r="149" spans="3:16">
      <c r="C149" s="54" t="s">
        <v>177</v>
      </c>
      <c r="D149" t="s">
        <v>178</v>
      </c>
      <c r="E149">
        <v>12</v>
      </c>
      <c r="F149" t="s">
        <v>10</v>
      </c>
      <c r="G149">
        <v>34</v>
      </c>
      <c r="H149" s="106">
        <v>2257</v>
      </c>
      <c r="I149" s="119">
        <v>11100</v>
      </c>
      <c r="J149" s="121">
        <v>4.91803278688525</v>
      </c>
      <c r="K149" s="54">
        <v>268</v>
      </c>
      <c r="L149">
        <v>1460</v>
      </c>
      <c r="M149" s="130">
        <v>5.44776119402985</v>
      </c>
      <c r="N149">
        <v>504</v>
      </c>
      <c r="O149">
        <v>2417</v>
      </c>
      <c r="P149" s="130">
        <v>4.79563492063492</v>
      </c>
    </row>
    <row r="150" spans="3:16">
      <c r="C150" s="54" t="s">
        <v>114</v>
      </c>
      <c r="D150" t="s">
        <v>59</v>
      </c>
      <c r="E150">
        <v>7.5</v>
      </c>
      <c r="F150" t="s">
        <v>10</v>
      </c>
      <c r="G150">
        <v>29</v>
      </c>
      <c r="H150" s="106">
        <v>1092</v>
      </c>
      <c r="I150" s="119">
        <v>4262</v>
      </c>
      <c r="J150" s="121">
        <v>3.9029304029304</v>
      </c>
      <c r="K150" s="54">
        <v>177</v>
      </c>
      <c r="L150">
        <v>593</v>
      </c>
      <c r="M150" s="130">
        <v>3.35028248587571</v>
      </c>
      <c r="P150" s="130" t="s">
        <v>163</v>
      </c>
    </row>
    <row r="151" spans="3:16">
      <c r="C151" s="54" t="s">
        <v>179</v>
      </c>
      <c r="D151" t="s">
        <v>79</v>
      </c>
      <c r="E151">
        <v>11</v>
      </c>
      <c r="F151" t="s">
        <v>7</v>
      </c>
      <c r="G151">
        <v>28</v>
      </c>
      <c r="H151" s="106">
        <v>1754</v>
      </c>
      <c r="I151" s="119">
        <v>7681</v>
      </c>
      <c r="J151" s="121">
        <v>4.37913340935006</v>
      </c>
      <c r="K151" s="54">
        <v>246</v>
      </c>
      <c r="L151">
        <v>1115</v>
      </c>
      <c r="M151" s="130">
        <v>4.53252032520325</v>
      </c>
      <c r="N151">
        <v>382</v>
      </c>
      <c r="O151">
        <v>1622</v>
      </c>
      <c r="P151" s="130">
        <v>4.24607329842932</v>
      </c>
    </row>
    <row r="152" spans="3:16">
      <c r="C152" s="54" t="s">
        <v>180</v>
      </c>
      <c r="D152" t="s">
        <v>79</v>
      </c>
      <c r="E152">
        <v>14</v>
      </c>
      <c r="F152" t="s">
        <v>10</v>
      </c>
      <c r="G152">
        <v>35</v>
      </c>
      <c r="H152" s="106">
        <v>2864</v>
      </c>
      <c r="I152" s="119">
        <v>12059</v>
      </c>
      <c r="J152" s="121">
        <v>4.21054469273743</v>
      </c>
      <c r="K152" s="54">
        <v>233</v>
      </c>
      <c r="L152">
        <v>1076</v>
      </c>
      <c r="M152" s="130">
        <v>4.61802575107296</v>
      </c>
      <c r="N152">
        <v>421</v>
      </c>
      <c r="O152">
        <v>1825</v>
      </c>
      <c r="P152" s="130">
        <v>4.33491686460808</v>
      </c>
    </row>
    <row r="153" spans="3:16">
      <c r="C153" s="54" t="s">
        <v>181</v>
      </c>
      <c r="D153" t="s">
        <v>182</v>
      </c>
      <c r="E153">
        <v>7</v>
      </c>
      <c r="F153" t="s">
        <v>10</v>
      </c>
      <c r="G153">
        <v>32</v>
      </c>
      <c r="H153" s="106">
        <v>2078</v>
      </c>
      <c r="I153" s="119">
        <v>9549</v>
      </c>
      <c r="J153" s="121">
        <v>4.59528392685274</v>
      </c>
      <c r="K153" s="54">
        <v>227</v>
      </c>
      <c r="L153">
        <v>1118</v>
      </c>
      <c r="M153" s="130">
        <v>4.92511013215859</v>
      </c>
      <c r="N153">
        <v>317</v>
      </c>
      <c r="O153">
        <v>1445</v>
      </c>
      <c r="P153" s="130">
        <v>4.5583596214511</v>
      </c>
    </row>
    <row r="154" spans="3:16">
      <c r="C154" s="54" t="s">
        <v>183</v>
      </c>
      <c r="D154" t="s">
        <v>184</v>
      </c>
      <c r="E154">
        <v>9</v>
      </c>
      <c r="F154" t="s">
        <v>10</v>
      </c>
      <c r="G154">
        <v>38</v>
      </c>
      <c r="H154" s="106">
        <v>1254</v>
      </c>
      <c r="I154" s="119">
        <v>4962</v>
      </c>
      <c r="J154" s="121">
        <v>3.95693779904306</v>
      </c>
      <c r="K154" s="54">
        <v>157</v>
      </c>
      <c r="L154">
        <v>626</v>
      </c>
      <c r="M154" s="130">
        <v>3.98726114649682</v>
      </c>
      <c r="N154">
        <v>311</v>
      </c>
      <c r="O154">
        <v>1108</v>
      </c>
      <c r="P154" s="130">
        <v>3.56270096463022</v>
      </c>
    </row>
    <row r="155" spans="3:16">
      <c r="C155" s="54" t="s">
        <v>185</v>
      </c>
      <c r="D155" t="s">
        <v>186</v>
      </c>
      <c r="E155">
        <v>9</v>
      </c>
      <c r="F155" t="s">
        <v>10</v>
      </c>
      <c r="G155">
        <v>30</v>
      </c>
      <c r="H155" s="160">
        <v>2032.0101</v>
      </c>
      <c r="I155" s="119">
        <v>8671</v>
      </c>
      <c r="J155" s="121">
        <v>4.26720319943292</v>
      </c>
      <c r="K155" s="54">
        <v>231</v>
      </c>
      <c r="L155">
        <v>1117</v>
      </c>
      <c r="M155" s="130">
        <v>4.83549783549784</v>
      </c>
      <c r="N155">
        <v>429</v>
      </c>
      <c r="O155">
        <v>1714</v>
      </c>
      <c r="P155" s="130">
        <v>3.995337995338</v>
      </c>
    </row>
    <row r="156" spans="3:16">
      <c r="C156" s="54" t="s">
        <v>187</v>
      </c>
      <c r="D156" t="s">
        <v>186</v>
      </c>
      <c r="E156">
        <v>12</v>
      </c>
      <c r="F156" t="s">
        <v>10</v>
      </c>
      <c r="G156">
        <v>33</v>
      </c>
      <c r="H156" s="106">
        <v>1862.0001</v>
      </c>
      <c r="I156" s="119">
        <v>8212</v>
      </c>
      <c r="J156" s="121">
        <v>4.41031125615944</v>
      </c>
      <c r="K156" s="54">
        <v>296</v>
      </c>
      <c r="L156">
        <v>1306</v>
      </c>
      <c r="M156" s="130">
        <v>4.41216216216216</v>
      </c>
      <c r="N156">
        <v>467</v>
      </c>
      <c r="O156">
        <v>1942</v>
      </c>
      <c r="P156" s="130">
        <v>4.15845824411135</v>
      </c>
    </row>
    <row r="157" spans="3:16">
      <c r="C157" s="54" t="s">
        <v>188</v>
      </c>
      <c r="D157" t="s">
        <v>189</v>
      </c>
      <c r="E157">
        <v>9</v>
      </c>
      <c r="F157" t="s">
        <v>10</v>
      </c>
      <c r="G157">
        <v>27</v>
      </c>
      <c r="H157" s="106">
        <v>1376.0001</v>
      </c>
      <c r="I157" s="119">
        <v>6841</v>
      </c>
      <c r="J157" s="121">
        <v>4.97165661543193</v>
      </c>
      <c r="K157" s="54"/>
      <c r="M157" s="130" t="e">
        <v>#DIV/0!</v>
      </c>
      <c r="P157" s="130" t="e">
        <v>#DIV/0!</v>
      </c>
    </row>
    <row r="158" spans="3:16">
      <c r="C158" s="54" t="s">
        <v>190</v>
      </c>
      <c r="D158" t="s">
        <v>191</v>
      </c>
      <c r="E158">
        <v>7</v>
      </c>
      <c r="F158" t="s">
        <v>7</v>
      </c>
      <c r="G158">
        <v>32</v>
      </c>
      <c r="H158" s="106">
        <v>793</v>
      </c>
      <c r="I158" s="119">
        <v>3854</v>
      </c>
      <c r="J158" s="121">
        <v>4.86002522068096</v>
      </c>
      <c r="K158" s="54"/>
      <c r="M158" s="130" t="e">
        <v>#DIV/0!</v>
      </c>
      <c r="P158" s="130" t="e">
        <v>#DIV/0!</v>
      </c>
    </row>
    <row r="159" spans="3:16">
      <c r="C159" s="54" t="s">
        <v>192</v>
      </c>
      <c r="D159" t="s">
        <v>193</v>
      </c>
      <c r="E159">
        <v>11</v>
      </c>
      <c r="F159" t="s">
        <v>10</v>
      </c>
      <c r="G159">
        <v>29</v>
      </c>
      <c r="H159" s="106">
        <v>1008</v>
      </c>
      <c r="I159" s="119">
        <v>4223</v>
      </c>
      <c r="J159" s="121">
        <v>4.18948412698413</v>
      </c>
      <c r="K159" s="54"/>
      <c r="M159" s="130" t="e">
        <v>#DIV/0!</v>
      </c>
      <c r="P159" s="130" t="e">
        <v>#DIV/0!</v>
      </c>
    </row>
    <row r="160" spans="3:16">
      <c r="C160" s="54" t="s">
        <v>194</v>
      </c>
      <c r="D160" t="s">
        <v>195</v>
      </c>
      <c r="E160">
        <v>9</v>
      </c>
      <c r="F160" t="s">
        <v>7</v>
      </c>
      <c r="G160">
        <v>36</v>
      </c>
      <c r="H160" s="106">
        <v>2013</v>
      </c>
      <c r="I160" s="119">
        <v>7844</v>
      </c>
      <c r="J160" s="121">
        <v>3.89667163437655</v>
      </c>
      <c r="K160" s="54">
        <v>263</v>
      </c>
      <c r="L160">
        <v>1072</v>
      </c>
      <c r="M160" s="130">
        <v>4.07604562737643</v>
      </c>
      <c r="N160">
        <v>435</v>
      </c>
      <c r="O160">
        <v>1605</v>
      </c>
      <c r="P160" s="130">
        <v>3.68965517241379</v>
      </c>
    </row>
    <row r="161" spans="3:16">
      <c r="C161" s="54" t="s">
        <v>196</v>
      </c>
      <c r="D161" t="s">
        <v>197</v>
      </c>
      <c r="E161">
        <v>12</v>
      </c>
      <c r="F161" t="s">
        <v>10</v>
      </c>
      <c r="G161">
        <v>32</v>
      </c>
      <c r="H161" s="106">
        <v>4057.0001</v>
      </c>
      <c r="I161" s="119">
        <v>18884</v>
      </c>
      <c r="J161" s="121">
        <v>4.65467082438573</v>
      </c>
      <c r="K161" s="54">
        <v>530</v>
      </c>
      <c r="L161">
        <v>2612</v>
      </c>
      <c r="M161" s="130">
        <v>4.92830188679245</v>
      </c>
      <c r="N161">
        <v>984</v>
      </c>
      <c r="O161">
        <v>3915</v>
      </c>
      <c r="P161" s="130">
        <v>3.97865853658537</v>
      </c>
    </row>
    <row r="162" spans="3:16">
      <c r="C162" s="54" t="s">
        <v>198</v>
      </c>
      <c r="D162" t="s">
        <v>56</v>
      </c>
      <c r="E162">
        <v>5</v>
      </c>
      <c r="F162" t="s">
        <v>7</v>
      </c>
      <c r="G162">
        <v>30</v>
      </c>
      <c r="H162" s="106">
        <v>3096</v>
      </c>
      <c r="I162" s="119">
        <v>12483</v>
      </c>
      <c r="J162" s="121">
        <v>4.03197674418605</v>
      </c>
      <c r="K162" s="54">
        <v>334</v>
      </c>
      <c r="L162">
        <v>1594</v>
      </c>
      <c r="M162" s="130">
        <v>4.77245508982036</v>
      </c>
      <c r="N162">
        <v>599</v>
      </c>
      <c r="O162">
        <v>2419</v>
      </c>
      <c r="P162" s="130">
        <v>4.03839732888147</v>
      </c>
    </row>
    <row r="163" spans="3:16">
      <c r="C163" s="54" t="s">
        <v>199</v>
      </c>
      <c r="D163" t="s">
        <v>59</v>
      </c>
      <c r="E163">
        <v>7.5</v>
      </c>
      <c r="F163" t="s">
        <v>7</v>
      </c>
      <c r="G163">
        <v>32</v>
      </c>
      <c r="H163" s="106">
        <v>1219</v>
      </c>
      <c r="I163" s="119">
        <v>5399</v>
      </c>
      <c r="J163" s="121">
        <v>4.42904019688269</v>
      </c>
      <c r="K163" s="54">
        <v>140</v>
      </c>
      <c r="L163">
        <v>645</v>
      </c>
      <c r="M163" s="130">
        <v>4.60714285714286</v>
      </c>
      <c r="N163">
        <v>225</v>
      </c>
      <c r="O163">
        <v>936</v>
      </c>
      <c r="P163" s="130">
        <v>4.16</v>
      </c>
    </row>
    <row r="164" spans="3:16">
      <c r="C164" s="54" t="s">
        <v>200</v>
      </c>
      <c r="D164" t="s">
        <v>201</v>
      </c>
      <c r="E164">
        <v>12</v>
      </c>
      <c r="F164" t="s">
        <v>10</v>
      </c>
      <c r="G164">
        <v>35</v>
      </c>
      <c r="H164" s="106">
        <v>2949.0001</v>
      </c>
      <c r="I164" s="119">
        <v>18021</v>
      </c>
      <c r="J164" s="121">
        <v>6.11088483855935</v>
      </c>
      <c r="K164" s="54">
        <v>399</v>
      </c>
      <c r="L164">
        <v>2669</v>
      </c>
      <c r="M164" s="130">
        <v>6.68922305764411</v>
      </c>
      <c r="N164">
        <v>689</v>
      </c>
      <c r="O164">
        <v>3780</v>
      </c>
      <c r="P164" s="130">
        <v>5.48621190130624</v>
      </c>
    </row>
    <row r="165" spans="3:16">
      <c r="C165" s="54" t="s">
        <v>202</v>
      </c>
      <c r="D165" t="s">
        <v>79</v>
      </c>
      <c r="E165">
        <v>11.2</v>
      </c>
      <c r="F165" t="s">
        <v>7</v>
      </c>
      <c r="G165">
        <v>33</v>
      </c>
      <c r="H165" s="106">
        <v>3024</v>
      </c>
      <c r="I165" s="119">
        <v>13585</v>
      </c>
      <c r="J165" s="121">
        <v>4.49239417989418</v>
      </c>
      <c r="K165" s="54">
        <v>395</v>
      </c>
      <c r="L165">
        <v>1887</v>
      </c>
      <c r="M165" s="130">
        <v>4.77721518987342</v>
      </c>
      <c r="N165">
        <v>670</v>
      </c>
      <c r="O165">
        <v>2813</v>
      </c>
      <c r="P165" s="130">
        <v>4.19850746268657</v>
      </c>
    </row>
    <row r="166" spans="3:16">
      <c r="C166" s="54" t="s">
        <v>203</v>
      </c>
      <c r="D166" t="s">
        <v>59</v>
      </c>
      <c r="E166">
        <v>7.5</v>
      </c>
      <c r="F166" t="s">
        <v>10</v>
      </c>
      <c r="G166">
        <v>31</v>
      </c>
      <c r="H166" s="106">
        <v>1841.0001</v>
      </c>
      <c r="I166" s="119">
        <v>7298</v>
      </c>
      <c r="J166" s="121">
        <v>3.96414970319665</v>
      </c>
      <c r="K166" s="54"/>
      <c r="M166" s="130" t="e">
        <v>#DIV/0!</v>
      </c>
      <c r="P166" s="130" t="e">
        <v>#DIV/0!</v>
      </c>
    </row>
    <row r="167" spans="3:16">
      <c r="C167" s="54" t="s">
        <v>204</v>
      </c>
      <c r="D167" t="s">
        <v>191</v>
      </c>
      <c r="E167">
        <v>5</v>
      </c>
      <c r="F167" t="s">
        <v>142</v>
      </c>
      <c r="H167" s="106">
        <v>896</v>
      </c>
      <c r="I167" s="119">
        <v>3752</v>
      </c>
      <c r="J167" s="121">
        <v>4.1875</v>
      </c>
      <c r="K167" s="54">
        <v>125</v>
      </c>
      <c r="L167">
        <v>585</v>
      </c>
      <c r="M167" s="130">
        <v>4.68</v>
      </c>
      <c r="N167">
        <v>295</v>
      </c>
      <c r="O167">
        <v>1213</v>
      </c>
      <c r="P167" s="130">
        <v>4.11186440677966</v>
      </c>
    </row>
    <row r="168" spans="3:16">
      <c r="C168" s="54" t="s">
        <v>205</v>
      </c>
      <c r="D168" t="s">
        <v>59</v>
      </c>
      <c r="E168">
        <v>7.5</v>
      </c>
      <c r="F168" t="s">
        <v>7</v>
      </c>
      <c r="G168">
        <v>30</v>
      </c>
      <c r="H168" s="106">
        <v>2036</v>
      </c>
      <c r="I168" s="119">
        <v>10580</v>
      </c>
      <c r="J168" s="121">
        <v>5.19646365422397</v>
      </c>
      <c r="K168" s="54">
        <v>270</v>
      </c>
      <c r="L168">
        <v>1486</v>
      </c>
      <c r="M168" s="130">
        <v>5.5037037037037</v>
      </c>
      <c r="N168">
        <v>432</v>
      </c>
      <c r="O168">
        <v>2128</v>
      </c>
      <c r="P168" s="130">
        <v>4.92592592592593</v>
      </c>
    </row>
    <row r="169" spans="3:16">
      <c r="C169" s="54" t="s">
        <v>206</v>
      </c>
      <c r="D169" t="s">
        <v>207</v>
      </c>
      <c r="E169">
        <v>5</v>
      </c>
      <c r="F169" t="s">
        <v>7</v>
      </c>
      <c r="G169">
        <v>30</v>
      </c>
      <c r="H169" s="106">
        <v>843</v>
      </c>
      <c r="I169" s="119">
        <v>4193</v>
      </c>
      <c r="J169" s="121">
        <v>4.97390272835113</v>
      </c>
      <c r="K169" s="54">
        <v>260</v>
      </c>
      <c r="L169">
        <v>1333</v>
      </c>
      <c r="M169" s="130">
        <v>5.12692307692308</v>
      </c>
      <c r="N169">
        <v>411</v>
      </c>
      <c r="O169">
        <v>1946</v>
      </c>
      <c r="P169" s="130">
        <v>4.73479318734793</v>
      </c>
    </row>
    <row r="170" spans="3:16">
      <c r="C170" s="54" t="s">
        <v>208</v>
      </c>
      <c r="D170" t="s">
        <v>209</v>
      </c>
      <c r="E170">
        <v>11.2</v>
      </c>
      <c r="F170" t="s">
        <v>10</v>
      </c>
      <c r="G170">
        <v>31</v>
      </c>
      <c r="H170" s="106">
        <v>1450</v>
      </c>
      <c r="I170" s="119">
        <v>6115</v>
      </c>
      <c r="J170" s="121">
        <v>4.21724137931034</v>
      </c>
      <c r="K170" s="54">
        <v>459</v>
      </c>
      <c r="L170">
        <v>1815</v>
      </c>
      <c r="M170" s="130">
        <v>3.95424836601307</v>
      </c>
      <c r="N170">
        <v>718</v>
      </c>
      <c r="O170">
        <v>2968</v>
      </c>
      <c r="P170" s="130">
        <v>4.13370473537604</v>
      </c>
    </row>
    <row r="171" spans="3:16">
      <c r="C171" s="54" t="s">
        <v>210</v>
      </c>
      <c r="D171" t="s">
        <v>211</v>
      </c>
      <c r="E171">
        <v>7</v>
      </c>
      <c r="F171" t="s">
        <v>7</v>
      </c>
      <c r="G171">
        <v>33</v>
      </c>
      <c r="H171" s="106">
        <v>1033</v>
      </c>
      <c r="I171" s="119">
        <v>3928</v>
      </c>
      <c r="J171" s="121">
        <v>3.80251694094869</v>
      </c>
      <c r="K171" s="54">
        <v>309</v>
      </c>
      <c r="L171">
        <v>1195</v>
      </c>
      <c r="M171" s="130">
        <v>3.8673139158576</v>
      </c>
      <c r="N171">
        <v>534</v>
      </c>
      <c r="O171">
        <v>1883</v>
      </c>
      <c r="P171" s="130">
        <v>3.52621722846442</v>
      </c>
    </row>
    <row r="172" spans="3:16">
      <c r="C172" s="54" t="s">
        <v>212</v>
      </c>
      <c r="D172" t="s">
        <v>213</v>
      </c>
      <c r="E172">
        <v>5</v>
      </c>
      <c r="F172" t="s">
        <v>7</v>
      </c>
      <c r="H172" s="106">
        <v>335</v>
      </c>
      <c r="I172" s="119">
        <v>1882</v>
      </c>
      <c r="J172" s="121">
        <v>5.61791044776119</v>
      </c>
      <c r="K172" s="54"/>
      <c r="M172" s="130" t="e">
        <v>#DIV/0!</v>
      </c>
      <c r="P172" s="130" t="e">
        <v>#DIV/0!</v>
      </c>
    </row>
    <row r="173" spans="3:16">
      <c r="C173" s="54" t="s">
        <v>214</v>
      </c>
      <c r="D173" t="s">
        <v>215</v>
      </c>
      <c r="E173">
        <v>8</v>
      </c>
      <c r="F173" t="s">
        <v>10</v>
      </c>
      <c r="G173">
        <v>32</v>
      </c>
      <c r="H173" s="106">
        <v>1383</v>
      </c>
      <c r="I173" s="119">
        <v>5606</v>
      </c>
      <c r="J173" s="121">
        <v>4.05350686912509</v>
      </c>
      <c r="K173" s="54">
        <v>402</v>
      </c>
      <c r="L173">
        <v>1695</v>
      </c>
      <c r="M173" s="130">
        <v>4.21641791044776</v>
      </c>
      <c r="N173">
        <v>697</v>
      </c>
      <c r="O173">
        <v>2609</v>
      </c>
      <c r="P173" s="130">
        <v>3.74318507890961</v>
      </c>
    </row>
    <row r="174" spans="3:16">
      <c r="C174" s="54" t="s">
        <v>216</v>
      </c>
      <c r="D174" t="s">
        <v>215</v>
      </c>
      <c r="E174">
        <v>8</v>
      </c>
      <c r="F174" t="s">
        <v>10</v>
      </c>
      <c r="G174">
        <v>30</v>
      </c>
      <c r="H174" s="106">
        <v>933</v>
      </c>
      <c r="I174" s="119">
        <v>4099</v>
      </c>
      <c r="J174" s="121">
        <v>4.39335476956056</v>
      </c>
      <c r="K174" s="54">
        <v>288</v>
      </c>
      <c r="L174">
        <v>1311</v>
      </c>
      <c r="M174" s="130">
        <v>4.55208333333333</v>
      </c>
      <c r="N174">
        <v>471</v>
      </c>
      <c r="O174">
        <v>1878</v>
      </c>
      <c r="P174" s="130">
        <v>3.98726114649682</v>
      </c>
    </row>
    <row r="175" spans="3:16">
      <c r="C175" s="54" t="s">
        <v>217</v>
      </c>
      <c r="D175" t="s">
        <v>59</v>
      </c>
      <c r="E175">
        <v>7.5</v>
      </c>
      <c r="F175" t="s">
        <v>10</v>
      </c>
      <c r="H175" s="106">
        <v>1505</v>
      </c>
      <c r="I175" s="119">
        <v>6639</v>
      </c>
      <c r="J175" s="121">
        <v>4.41129568106312</v>
      </c>
      <c r="K175" s="54">
        <v>451</v>
      </c>
      <c r="L175">
        <v>2150</v>
      </c>
      <c r="M175" s="130">
        <v>4.76718403547672</v>
      </c>
      <c r="N175">
        <v>730</v>
      </c>
      <c r="O175">
        <v>2997</v>
      </c>
      <c r="P175" s="130">
        <v>4.10547945205479</v>
      </c>
    </row>
    <row r="176" spans="3:16">
      <c r="C176" s="54" t="s">
        <v>218</v>
      </c>
      <c r="D176" t="s">
        <v>219</v>
      </c>
      <c r="E176">
        <v>9</v>
      </c>
      <c r="F176" t="s">
        <v>7</v>
      </c>
      <c r="G176">
        <v>38</v>
      </c>
      <c r="H176" s="106">
        <v>1645</v>
      </c>
      <c r="I176" s="119">
        <v>5867</v>
      </c>
      <c r="J176" s="121">
        <v>3.56656534954407</v>
      </c>
      <c r="K176" s="54">
        <v>484</v>
      </c>
      <c r="L176">
        <v>1873</v>
      </c>
      <c r="M176" s="130">
        <v>3.8698347107438</v>
      </c>
      <c r="N176">
        <v>878</v>
      </c>
      <c r="O176">
        <v>2690</v>
      </c>
      <c r="P176" s="130">
        <v>3.06378132118451</v>
      </c>
    </row>
    <row r="177" spans="3:16">
      <c r="C177" s="54" t="s">
        <v>220</v>
      </c>
      <c r="D177" t="s">
        <v>221</v>
      </c>
      <c r="E177">
        <v>10</v>
      </c>
      <c r="F177" t="s">
        <v>7</v>
      </c>
      <c r="G177">
        <v>32</v>
      </c>
      <c r="H177" s="106">
        <v>1434</v>
      </c>
      <c r="I177" s="119">
        <v>6300</v>
      </c>
      <c r="J177" s="121">
        <v>4.39330543933054</v>
      </c>
      <c r="K177" s="54">
        <v>534</v>
      </c>
      <c r="L177">
        <v>2680</v>
      </c>
      <c r="M177" s="130">
        <v>5.0187265917603</v>
      </c>
      <c r="N177">
        <v>900</v>
      </c>
      <c r="O177">
        <v>3620</v>
      </c>
      <c r="P177" s="130">
        <v>4.02222222222222</v>
      </c>
    </row>
    <row r="178" spans="3:16">
      <c r="C178" s="54" t="s">
        <v>222</v>
      </c>
      <c r="D178" t="s">
        <v>191</v>
      </c>
      <c r="E178">
        <v>5</v>
      </c>
      <c r="F178" t="s">
        <v>10</v>
      </c>
      <c r="G178">
        <v>40</v>
      </c>
      <c r="H178" s="106">
        <v>827</v>
      </c>
      <c r="I178" s="119">
        <v>3292</v>
      </c>
      <c r="J178" s="121">
        <v>3.98065296251511</v>
      </c>
      <c r="K178" s="54">
        <v>299</v>
      </c>
      <c r="L178">
        <v>1266</v>
      </c>
      <c r="M178" s="130">
        <v>4.23411371237458</v>
      </c>
      <c r="N178">
        <v>528</v>
      </c>
      <c r="O178">
        <v>2026</v>
      </c>
      <c r="P178" s="130">
        <v>3.83712121212121</v>
      </c>
    </row>
    <row r="179" spans="3:16">
      <c r="C179" s="54" t="s">
        <v>223</v>
      </c>
      <c r="D179" t="s">
        <v>209</v>
      </c>
      <c r="E179">
        <v>7.5</v>
      </c>
      <c r="F179" t="s">
        <v>7</v>
      </c>
      <c r="G179">
        <v>31</v>
      </c>
      <c r="H179" s="106">
        <v>550</v>
      </c>
      <c r="I179" s="119">
        <v>2441</v>
      </c>
      <c r="J179" s="121">
        <v>4.43818181818182</v>
      </c>
      <c r="K179" s="54">
        <v>147</v>
      </c>
      <c r="L179">
        <v>659</v>
      </c>
      <c r="M179" s="130">
        <v>4.48299319727891</v>
      </c>
      <c r="N179">
        <v>300</v>
      </c>
      <c r="O179">
        <v>1336</v>
      </c>
      <c r="P179" s="130">
        <v>4.45333333333333</v>
      </c>
    </row>
    <row r="180" spans="3:16">
      <c r="C180" s="54" t="s">
        <v>224</v>
      </c>
      <c r="D180" t="s">
        <v>59</v>
      </c>
      <c r="E180" t="s">
        <v>225</v>
      </c>
      <c r="F180" t="s">
        <v>10</v>
      </c>
      <c r="G180">
        <v>27</v>
      </c>
      <c r="H180" s="106">
        <v>430</v>
      </c>
      <c r="I180" s="119">
        <v>1551</v>
      </c>
      <c r="J180" s="121">
        <v>3.60697674418605</v>
      </c>
      <c r="K180" s="54"/>
      <c r="M180" s="130"/>
      <c r="N180">
        <v>430</v>
      </c>
      <c r="O180">
        <v>1551</v>
      </c>
      <c r="P180" s="130">
        <v>3.60697674418605</v>
      </c>
    </row>
    <row r="181" spans="3:16">
      <c r="C181" s="54"/>
      <c r="D181" t="s">
        <v>105</v>
      </c>
      <c r="H181" s="161">
        <v>74654.0112</v>
      </c>
      <c r="I181" s="162">
        <v>337433</v>
      </c>
      <c r="J181" s="163">
        <v>4.5199580648923</v>
      </c>
      <c r="K181" s="134">
        <v>8176</v>
      </c>
      <c r="L181" s="139">
        <v>39307</v>
      </c>
      <c r="M181" s="165">
        <v>4.80760763209393</v>
      </c>
      <c r="N181" s="139">
        <v>13728</v>
      </c>
      <c r="O181" s="139">
        <v>59368</v>
      </c>
      <c r="P181" s="165">
        <v>4.32459207459207</v>
      </c>
    </row>
    <row r="182" spans="3:16">
      <c r="C182" s="54"/>
      <c r="H182" s="54"/>
      <c r="J182" s="164"/>
      <c r="K182" s="54"/>
      <c r="M182" s="130"/>
      <c r="P182" s="130"/>
    </row>
    <row r="183" spans="3:16">
      <c r="C183" s="54" t="s">
        <v>107</v>
      </c>
      <c r="H183" s="54"/>
      <c r="J183" s="164"/>
      <c r="K183" s="54"/>
      <c r="M183" s="130"/>
      <c r="P183" s="130"/>
    </row>
    <row r="184" spans="3:16">
      <c r="C184" s="54" t="s">
        <v>108</v>
      </c>
      <c r="D184" t="s">
        <v>79</v>
      </c>
      <c r="E184">
        <v>11.2</v>
      </c>
      <c r="F184" t="s">
        <v>7</v>
      </c>
      <c r="G184">
        <v>37</v>
      </c>
      <c r="H184" s="54">
        <v>3353</v>
      </c>
      <c r="I184">
        <v>13638</v>
      </c>
      <c r="J184" s="164">
        <v>4.06740232627498</v>
      </c>
      <c r="K184" s="54">
        <v>402</v>
      </c>
      <c r="L184">
        <v>1869</v>
      </c>
      <c r="M184" s="130">
        <v>4.64925373134328</v>
      </c>
      <c r="N184">
        <v>641</v>
      </c>
      <c r="O184">
        <v>2757</v>
      </c>
      <c r="P184" s="130">
        <v>4.30109204368175</v>
      </c>
    </row>
    <row r="185" spans="3:16">
      <c r="C185" s="54" t="s">
        <v>111</v>
      </c>
      <c r="D185" t="s">
        <v>59</v>
      </c>
      <c r="E185">
        <v>7.5</v>
      </c>
      <c r="F185" t="s">
        <v>7</v>
      </c>
      <c r="H185" s="54">
        <v>5027</v>
      </c>
      <c r="I185">
        <v>14426</v>
      </c>
      <c r="J185" s="164">
        <v>2.86970360055699</v>
      </c>
      <c r="K185" s="54">
        <v>546</v>
      </c>
      <c r="L185">
        <v>1780</v>
      </c>
      <c r="M185" s="130">
        <v>3.26007326007326</v>
      </c>
      <c r="N185">
        <v>697</v>
      </c>
      <c r="O185">
        <v>2071</v>
      </c>
      <c r="P185" s="130">
        <v>2.97130559540889</v>
      </c>
    </row>
    <row r="186" spans="3:16">
      <c r="C186" s="54" t="s">
        <v>112</v>
      </c>
      <c r="D186" t="s">
        <v>226</v>
      </c>
      <c r="E186">
        <v>5</v>
      </c>
      <c r="F186" t="s">
        <v>7</v>
      </c>
      <c r="G186">
        <v>34</v>
      </c>
      <c r="H186" s="54">
        <v>1860</v>
      </c>
      <c r="I186">
        <v>7151</v>
      </c>
      <c r="J186" s="164">
        <v>3.84462365591398</v>
      </c>
      <c r="K186" s="54">
        <v>154</v>
      </c>
      <c r="L186">
        <v>620</v>
      </c>
      <c r="M186" s="130">
        <v>4.02597402597403</v>
      </c>
      <c r="N186">
        <v>228</v>
      </c>
      <c r="O186">
        <v>890</v>
      </c>
      <c r="P186" s="130">
        <v>3.90350877192982</v>
      </c>
    </row>
    <row r="187" spans="3:16">
      <c r="C187" s="54" t="s">
        <v>227</v>
      </c>
      <c r="D187" t="s">
        <v>228</v>
      </c>
      <c r="E187">
        <v>10</v>
      </c>
      <c r="F187" t="s">
        <v>7</v>
      </c>
      <c r="G187">
        <v>38</v>
      </c>
      <c r="H187" s="54">
        <v>2191</v>
      </c>
      <c r="I187">
        <v>9010</v>
      </c>
      <c r="J187" s="164">
        <v>4.11227749885897</v>
      </c>
      <c r="K187" s="54">
        <v>381</v>
      </c>
      <c r="L187">
        <v>1697</v>
      </c>
      <c r="M187" s="130">
        <v>4.45406824146982</v>
      </c>
      <c r="N187">
        <v>709</v>
      </c>
      <c r="O187">
        <v>2778</v>
      </c>
      <c r="P187" s="130">
        <v>3.9181946403385</v>
      </c>
    </row>
    <row r="188" spans="3:16">
      <c r="C188" s="54"/>
      <c r="H188" s="54"/>
      <c r="J188" s="164"/>
      <c r="K188" s="54"/>
      <c r="M188" s="130"/>
      <c r="P188" s="130"/>
    </row>
    <row r="189" spans="3:16">
      <c r="C189" s="54" t="s">
        <v>113</v>
      </c>
      <c r="H189" s="54"/>
      <c r="J189" s="164"/>
      <c r="K189" s="54"/>
      <c r="M189" s="130"/>
      <c r="P189" s="130"/>
    </row>
    <row r="190" spans="3:16">
      <c r="C190" s="54" t="s">
        <v>61</v>
      </c>
      <c r="D190" t="s">
        <v>59</v>
      </c>
      <c r="E190">
        <v>7.5</v>
      </c>
      <c r="F190" t="s">
        <v>10</v>
      </c>
      <c r="H190" s="54">
        <v>1231</v>
      </c>
      <c r="I190">
        <v>4003</v>
      </c>
      <c r="J190" s="164">
        <v>3.25182778229082</v>
      </c>
      <c r="K190" s="54">
        <v>108</v>
      </c>
      <c r="L190">
        <v>354</v>
      </c>
      <c r="M190" s="130">
        <v>3.27777777777778</v>
      </c>
      <c r="N190">
        <v>137</v>
      </c>
      <c r="O190">
        <v>403</v>
      </c>
      <c r="P190" s="130">
        <v>2.94160583941606</v>
      </c>
    </row>
    <row r="191" spans="3:16">
      <c r="C191" s="54" t="s">
        <v>88</v>
      </c>
      <c r="D191" t="s">
        <v>79</v>
      </c>
      <c r="E191">
        <v>8</v>
      </c>
      <c r="F191" t="s">
        <v>10</v>
      </c>
      <c r="H191" s="54">
        <v>481</v>
      </c>
      <c r="I191">
        <v>1274</v>
      </c>
      <c r="J191" s="164">
        <v>2.64864864864865</v>
      </c>
      <c r="K191" s="54">
        <v>60</v>
      </c>
      <c r="L191">
        <v>146</v>
      </c>
      <c r="M191" s="130">
        <v>2.43333333333333</v>
      </c>
      <c r="N191">
        <v>68</v>
      </c>
      <c r="O191">
        <v>162</v>
      </c>
      <c r="P191" s="130">
        <v>2.38235294117647</v>
      </c>
    </row>
    <row r="192" spans="3:16">
      <c r="C192" s="54" t="s">
        <v>99</v>
      </c>
      <c r="D192" t="s">
        <v>59</v>
      </c>
      <c r="E192">
        <v>7.5</v>
      </c>
      <c r="F192" t="s">
        <v>10</v>
      </c>
      <c r="H192" s="54">
        <v>258</v>
      </c>
      <c r="I192">
        <v>541</v>
      </c>
      <c r="J192" s="164">
        <v>2.0968992248062</v>
      </c>
      <c r="K192" s="54"/>
      <c r="M192" s="130" t="e">
        <v>#DIV/0!</v>
      </c>
      <c r="P192" s="130" t="e">
        <v>#DIV/0!</v>
      </c>
    </row>
    <row r="193" spans="3:16">
      <c r="C193" s="54" t="s">
        <v>92</v>
      </c>
      <c r="D193" t="s">
        <v>79</v>
      </c>
      <c r="E193">
        <v>11.2</v>
      </c>
      <c r="F193" t="s">
        <v>10</v>
      </c>
      <c r="H193" s="54">
        <v>692</v>
      </c>
      <c r="I193">
        <v>2325</v>
      </c>
      <c r="J193" s="164">
        <v>3.35982658959538</v>
      </c>
      <c r="K193" s="54">
        <v>66</v>
      </c>
      <c r="L193">
        <v>204</v>
      </c>
      <c r="M193" s="130">
        <v>3.09090909090909</v>
      </c>
      <c r="N193">
        <v>79</v>
      </c>
      <c r="O193">
        <v>231</v>
      </c>
      <c r="P193" s="130">
        <v>2.92405063291139</v>
      </c>
    </row>
    <row r="194" spans="3:16">
      <c r="C194" s="54" t="s">
        <v>177</v>
      </c>
      <c r="D194" t="s">
        <v>178</v>
      </c>
      <c r="E194">
        <v>8</v>
      </c>
      <c r="F194" t="s">
        <v>10</v>
      </c>
      <c r="H194" s="54">
        <v>461</v>
      </c>
      <c r="I194">
        <v>1191</v>
      </c>
      <c r="J194" s="164">
        <v>2.58351409978308</v>
      </c>
      <c r="K194" s="54">
        <v>44</v>
      </c>
      <c r="L194">
        <v>105</v>
      </c>
      <c r="M194" s="130">
        <v>2.38636363636364</v>
      </c>
      <c r="N194">
        <v>53</v>
      </c>
      <c r="O194">
        <v>115</v>
      </c>
      <c r="P194" s="130">
        <v>2.16981132075472</v>
      </c>
    </row>
    <row r="195" spans="3:16">
      <c r="C195" s="54" t="s">
        <v>181</v>
      </c>
      <c r="D195" t="s">
        <v>182</v>
      </c>
      <c r="E195">
        <v>7</v>
      </c>
      <c r="F195" t="s">
        <v>10</v>
      </c>
      <c r="H195" s="54">
        <v>380</v>
      </c>
      <c r="I195">
        <v>1048</v>
      </c>
      <c r="J195" s="164">
        <v>2.75789473684211</v>
      </c>
      <c r="K195" s="54">
        <v>34</v>
      </c>
      <c r="L195">
        <v>88</v>
      </c>
      <c r="M195" s="130">
        <v>2.58823529411765</v>
      </c>
      <c r="N195">
        <v>39</v>
      </c>
      <c r="O195">
        <v>100</v>
      </c>
      <c r="P195" s="130">
        <v>2.56410256410256</v>
      </c>
    </row>
    <row r="196" spans="3:16">
      <c r="C196" s="54" t="s">
        <v>114</v>
      </c>
      <c r="D196" t="s">
        <v>59</v>
      </c>
      <c r="E196">
        <v>7.5</v>
      </c>
      <c r="F196" t="s">
        <v>10</v>
      </c>
      <c r="H196" s="54">
        <v>391</v>
      </c>
      <c r="I196">
        <v>1370</v>
      </c>
      <c r="J196" s="164">
        <v>3.50383631713555</v>
      </c>
      <c r="K196" s="54">
        <v>57</v>
      </c>
      <c r="L196">
        <v>170</v>
      </c>
      <c r="M196" s="130">
        <v>2.98245614035088</v>
      </c>
      <c r="P196" s="130" t="e">
        <v>#DIV/0!</v>
      </c>
    </row>
    <row r="197" spans="3:16">
      <c r="C197" s="54" t="s">
        <v>179</v>
      </c>
      <c r="D197" t="s">
        <v>230</v>
      </c>
      <c r="E197" t="s">
        <v>94</v>
      </c>
      <c r="F197" t="s">
        <v>16</v>
      </c>
      <c r="H197" s="54">
        <v>467</v>
      </c>
      <c r="I197">
        <v>1113</v>
      </c>
      <c r="J197" s="164">
        <v>2.38329764453961</v>
      </c>
      <c r="K197" s="54">
        <v>40</v>
      </c>
      <c r="L197">
        <v>88</v>
      </c>
      <c r="M197" s="130">
        <v>2.2</v>
      </c>
      <c r="N197">
        <v>46</v>
      </c>
      <c r="O197">
        <v>122</v>
      </c>
      <c r="P197" s="130">
        <v>2.65217391304348</v>
      </c>
    </row>
    <row r="198" spans="3:16">
      <c r="C198" s="54" t="s">
        <v>180</v>
      </c>
      <c r="D198" t="s">
        <v>79</v>
      </c>
      <c r="E198">
        <v>14</v>
      </c>
      <c r="F198" t="s">
        <v>10</v>
      </c>
      <c r="H198" s="54">
        <v>924</v>
      </c>
      <c r="I198">
        <v>2962</v>
      </c>
      <c r="J198" s="164">
        <v>3.20562770562771</v>
      </c>
      <c r="K198" s="54">
        <v>96</v>
      </c>
      <c r="L198">
        <v>313</v>
      </c>
      <c r="M198" s="130">
        <v>3.26041666666667</v>
      </c>
      <c r="N198">
        <v>99</v>
      </c>
      <c r="O198">
        <v>274</v>
      </c>
      <c r="P198" s="130">
        <v>2.76767676767677</v>
      </c>
    </row>
    <row r="199" spans="3:16">
      <c r="C199" s="54" t="s">
        <v>188</v>
      </c>
      <c r="D199" t="s">
        <v>189</v>
      </c>
      <c r="E199">
        <v>9</v>
      </c>
      <c r="F199" t="s">
        <v>10</v>
      </c>
      <c r="H199" s="166">
        <v>441.0001</v>
      </c>
      <c r="I199">
        <v>1160</v>
      </c>
      <c r="J199" s="164">
        <v>2.63038489106919</v>
      </c>
      <c r="K199" s="54"/>
      <c r="M199" s="130" t="e">
        <v>#DIV/0!</v>
      </c>
      <c r="P199" s="130" t="e">
        <v>#DIV/0!</v>
      </c>
    </row>
    <row r="200" spans="3:16">
      <c r="C200" s="54" t="s">
        <v>192</v>
      </c>
      <c r="D200" t="s">
        <v>193</v>
      </c>
      <c r="E200">
        <v>11</v>
      </c>
      <c r="F200" t="s">
        <v>10</v>
      </c>
      <c r="H200" s="54">
        <v>324</v>
      </c>
      <c r="I200">
        <v>859</v>
      </c>
      <c r="J200" s="164">
        <v>2.65123456790123</v>
      </c>
      <c r="K200" s="54"/>
      <c r="M200" s="130" t="e">
        <v>#DIV/0!</v>
      </c>
      <c r="P200" s="130" t="e">
        <v>#DIV/0!</v>
      </c>
    </row>
    <row r="201" spans="3:16">
      <c r="C201" s="54" t="s">
        <v>194</v>
      </c>
      <c r="D201" t="s">
        <v>195</v>
      </c>
      <c r="E201">
        <v>9</v>
      </c>
      <c r="F201" t="s">
        <v>7</v>
      </c>
      <c r="H201" s="166">
        <v>115.01</v>
      </c>
      <c r="I201">
        <v>364</v>
      </c>
      <c r="J201" s="164">
        <v>3.16494217894096</v>
      </c>
      <c r="K201" s="54">
        <v>18</v>
      </c>
      <c r="L201">
        <v>59</v>
      </c>
      <c r="M201" s="130">
        <v>3.27777777777778</v>
      </c>
      <c r="N201">
        <v>27</v>
      </c>
      <c r="O201">
        <v>77</v>
      </c>
      <c r="P201" s="130">
        <v>2.85185185185185</v>
      </c>
    </row>
    <row r="202" spans="3:16">
      <c r="C202" s="54" t="s">
        <v>196</v>
      </c>
      <c r="D202" t="s">
        <v>197</v>
      </c>
      <c r="E202">
        <v>12</v>
      </c>
      <c r="F202" t="s">
        <v>10</v>
      </c>
      <c r="H202" s="166">
        <v>805.0001</v>
      </c>
      <c r="I202">
        <v>1292</v>
      </c>
      <c r="J202" s="164">
        <v>1.60496874472438</v>
      </c>
      <c r="K202" s="54">
        <v>106</v>
      </c>
      <c r="L202">
        <v>224</v>
      </c>
      <c r="M202" s="130">
        <v>2.11320754716981</v>
      </c>
      <c r="N202">
        <v>117</v>
      </c>
      <c r="O202">
        <v>205</v>
      </c>
      <c r="P202" s="130">
        <v>1.75213675213675</v>
      </c>
    </row>
    <row r="203" spans="3:16">
      <c r="C203" s="54" t="s">
        <v>231</v>
      </c>
      <c r="D203" t="s">
        <v>171</v>
      </c>
      <c r="E203">
        <v>7</v>
      </c>
      <c r="F203" t="s">
        <v>10</v>
      </c>
      <c r="H203" s="54">
        <v>125</v>
      </c>
      <c r="I203">
        <v>340</v>
      </c>
      <c r="J203" s="164">
        <v>2.72</v>
      </c>
      <c r="K203" s="54">
        <v>68</v>
      </c>
      <c r="L203">
        <v>189</v>
      </c>
      <c r="M203" s="130">
        <v>2.77941176470588</v>
      </c>
      <c r="P203" s="130" t="e">
        <v>#DIV/0!</v>
      </c>
    </row>
    <row r="204" spans="3:16">
      <c r="C204" s="54" t="s">
        <v>199</v>
      </c>
      <c r="D204" t="s">
        <v>59</v>
      </c>
      <c r="E204">
        <v>7.5</v>
      </c>
      <c r="F204" t="s">
        <v>7</v>
      </c>
      <c r="H204" s="54">
        <v>522</v>
      </c>
      <c r="I204">
        <v>1422</v>
      </c>
      <c r="J204" s="164">
        <v>2.72413793103448</v>
      </c>
      <c r="K204" s="54">
        <v>46</v>
      </c>
      <c r="L204">
        <v>121</v>
      </c>
      <c r="M204" s="130">
        <v>2.6304347826087</v>
      </c>
      <c r="N204">
        <v>62</v>
      </c>
      <c r="O204">
        <v>152</v>
      </c>
      <c r="P204" s="130">
        <v>2.45161290322581</v>
      </c>
    </row>
    <row r="205" spans="3:16">
      <c r="C205" s="54" t="s">
        <v>202</v>
      </c>
      <c r="D205" t="s">
        <v>79</v>
      </c>
      <c r="E205">
        <v>11.2</v>
      </c>
      <c r="F205" t="s">
        <v>7</v>
      </c>
      <c r="H205" s="54">
        <v>337</v>
      </c>
      <c r="I205">
        <v>1092</v>
      </c>
      <c r="J205" s="164">
        <v>3.24035608308605</v>
      </c>
      <c r="K205" s="54">
        <v>37</v>
      </c>
      <c r="L205">
        <v>117</v>
      </c>
      <c r="M205" s="130">
        <v>3.16216216216216</v>
      </c>
      <c r="N205">
        <v>56</v>
      </c>
      <c r="O205">
        <v>174</v>
      </c>
      <c r="P205" s="130">
        <v>3.10714285714286</v>
      </c>
    </row>
    <row r="206" spans="3:16">
      <c r="C206" s="54" t="s">
        <v>168</v>
      </c>
      <c r="D206" t="s">
        <v>59</v>
      </c>
      <c r="E206">
        <v>8</v>
      </c>
      <c r="F206" t="s">
        <v>10</v>
      </c>
      <c r="H206" s="54">
        <v>106</v>
      </c>
      <c r="I206">
        <v>306</v>
      </c>
      <c r="J206" s="164">
        <v>2.88679245283019</v>
      </c>
      <c r="K206" s="54">
        <v>26</v>
      </c>
      <c r="L206">
        <v>90</v>
      </c>
      <c r="M206" s="130">
        <v>3.46153846153846</v>
      </c>
      <c r="N206">
        <v>41</v>
      </c>
      <c r="O206">
        <v>117</v>
      </c>
      <c r="P206" s="130">
        <v>2.85365853658537</v>
      </c>
    </row>
    <row r="207" spans="3:16">
      <c r="C207" s="235" t="s">
        <v>232</v>
      </c>
      <c r="D207" t="s">
        <v>209</v>
      </c>
      <c r="E207">
        <v>11.2</v>
      </c>
      <c r="F207" t="s">
        <v>10</v>
      </c>
      <c r="H207" s="54">
        <v>225</v>
      </c>
      <c r="I207">
        <v>485</v>
      </c>
      <c r="J207" s="164">
        <v>2.15555555555556</v>
      </c>
      <c r="K207" s="54">
        <v>74</v>
      </c>
      <c r="L207">
        <v>148</v>
      </c>
      <c r="M207" s="130">
        <v>2</v>
      </c>
      <c r="N207">
        <v>91</v>
      </c>
      <c r="O207">
        <v>200</v>
      </c>
      <c r="P207" s="130">
        <v>2.1978021978022</v>
      </c>
    </row>
    <row r="208" spans="3:16">
      <c r="C208" s="54" t="s">
        <v>233</v>
      </c>
      <c r="D208" t="s">
        <v>59</v>
      </c>
      <c r="E208">
        <v>7.5</v>
      </c>
      <c r="F208" t="s">
        <v>10</v>
      </c>
      <c r="H208" s="54">
        <v>351</v>
      </c>
      <c r="I208">
        <v>833</v>
      </c>
      <c r="J208" s="164">
        <v>2.37321937321937</v>
      </c>
      <c r="K208" s="54"/>
      <c r="M208" s="130" t="e">
        <v>#DIV/0!</v>
      </c>
      <c r="P208" s="130" t="e">
        <v>#DIV/0!</v>
      </c>
    </row>
    <row r="209" spans="3:16">
      <c r="C209" s="54" t="s">
        <v>223</v>
      </c>
      <c r="D209" t="s">
        <v>209</v>
      </c>
      <c r="E209">
        <v>7.5</v>
      </c>
      <c r="F209" t="s">
        <v>7</v>
      </c>
      <c r="H209" s="54">
        <v>80</v>
      </c>
      <c r="I209">
        <v>255</v>
      </c>
      <c r="J209" s="164">
        <v>3.1875</v>
      </c>
      <c r="K209" s="54">
        <v>37</v>
      </c>
      <c r="L209">
        <v>123</v>
      </c>
      <c r="M209" s="130">
        <v>3.32432432432432</v>
      </c>
      <c r="N209">
        <v>43</v>
      </c>
      <c r="O209">
        <v>132</v>
      </c>
      <c r="P209" s="130">
        <v>3.06976744186047</v>
      </c>
    </row>
    <row r="210" spans="3:16">
      <c r="C210" s="98" t="s">
        <v>224</v>
      </c>
      <c r="D210" s="85" t="s">
        <v>59</v>
      </c>
      <c r="E210" s="85" t="s">
        <v>225</v>
      </c>
      <c r="F210" s="85" t="s">
        <v>10</v>
      </c>
      <c r="G210" s="85"/>
      <c r="H210" s="98"/>
      <c r="I210" s="85"/>
      <c r="J210" s="167"/>
      <c r="K210" s="98"/>
      <c r="L210" s="85"/>
      <c r="M210" s="168"/>
      <c r="N210" s="85">
        <v>49</v>
      </c>
      <c r="O210" s="85">
        <v>119</v>
      </c>
      <c r="P210" s="168">
        <v>2.42857142857143</v>
      </c>
    </row>
    <row r="211" spans="5:16">
      <c r="E211" t="s">
        <v>115</v>
      </c>
      <c r="H211" s="98">
        <v>95801.0214</v>
      </c>
      <c r="I211" s="85">
        <v>405893</v>
      </c>
      <c r="J211" s="167">
        <v>4.23683374215048</v>
      </c>
      <c r="K211" s="98">
        <v>10576</v>
      </c>
      <c r="L211" s="85">
        <v>47812</v>
      </c>
      <c r="M211" s="168">
        <v>4.52080181543116</v>
      </c>
      <c r="N211" s="85">
        <v>16961</v>
      </c>
      <c r="O211" s="85">
        <v>70328</v>
      </c>
      <c r="P211" s="168">
        <v>4.14645362891339</v>
      </c>
    </row>
    <row r="213" ht="20.4" spans="3:3">
      <c r="C213" s="1" t="s">
        <v>2</v>
      </c>
    </row>
    <row r="214" spans="3:4">
      <c r="C214" t="s">
        <v>7</v>
      </c>
      <c r="D214" t="s">
        <v>8</v>
      </c>
    </row>
    <row r="215" spans="3:4">
      <c r="C215" t="s">
        <v>10</v>
      </c>
      <c r="D215" t="s">
        <v>11</v>
      </c>
    </row>
    <row r="216" spans="3:4">
      <c r="C216" t="s">
        <v>142</v>
      </c>
      <c r="D216" t="s">
        <v>143</v>
      </c>
    </row>
    <row r="217" spans="3:4">
      <c r="C217" t="s">
        <v>13</v>
      </c>
      <c r="D217" t="s">
        <v>14</v>
      </c>
    </row>
    <row r="218" spans="3:4">
      <c r="C218" t="s">
        <v>16</v>
      </c>
      <c r="D218" t="s">
        <v>17</v>
      </c>
    </row>
    <row r="220" spans="3:3">
      <c r="C220" t="s">
        <v>124</v>
      </c>
    </row>
    <row r="221" spans="3:3">
      <c r="C221" t="s">
        <v>126</v>
      </c>
    </row>
    <row r="222" spans="3:3">
      <c r="C222" t="s">
        <v>128</v>
      </c>
    </row>
    <row r="223" spans="3:3">
      <c r="C223" t="s">
        <v>130</v>
      </c>
    </row>
    <row r="224" spans="3:3">
      <c r="C224" t="s">
        <v>132</v>
      </c>
    </row>
    <row r="225" spans="3:3">
      <c r="C225" t="s">
        <v>134</v>
      </c>
    </row>
    <row r="226" spans="3:3">
      <c r="C226" t="s">
        <v>136</v>
      </c>
    </row>
    <row r="227" spans="3:3">
      <c r="C227" t="s">
        <v>137</v>
      </c>
    </row>
    <row r="228" spans="3:3">
      <c r="C228" t="s">
        <v>138</v>
      </c>
    </row>
    <row r="229" spans="3:3">
      <c r="C229" t="s">
        <v>234</v>
      </c>
    </row>
    <row r="230" spans="3:3">
      <c r="C230" t="s">
        <v>135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Monitoring okt2016-sept2017</vt:lpstr>
      <vt:lpstr>monitoring 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Hetty</dc:creator>
  <cp:lastModifiedBy>tom van wolde</cp:lastModifiedBy>
  <dcterms:created xsi:type="dcterms:W3CDTF">2016-11-02T10:21:00Z</dcterms:created>
  <cp:lastPrinted>2020-04-04T07:39:00Z</cp:lastPrinted>
  <dcterms:modified xsi:type="dcterms:W3CDTF">2021-01-22T00:46:11Z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1033-3.1.0.4974</vt:lpwstr>
  </property>
</Properties>
</file>